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_DPB_23\Users\VR_Nurlan_K\Documents\Записка\Zapiska 22\Zap_4q\окончательная\Таблицы\trade\"/>
    </mc:Choice>
  </mc:AlternateContent>
  <bookViews>
    <workbookView xWindow="14385" yWindow="-15" windowWidth="14415" windowHeight="11760" tabRatio="662"/>
  </bookViews>
  <sheets>
    <sheet name="Содержание" sheetId="14" r:id="rId1"/>
    <sheet name="1. Внешнеторговый оборот" sheetId="6" r:id="rId2"/>
    <sheet name="2. Структура экспорта и импорта" sheetId="2" r:id="rId3"/>
    <sheet name="3. Экспорт отдельных товаров" sheetId="8" r:id="rId4"/>
    <sheet name="4. Географическая структура" sheetId="12" r:id="rId5"/>
  </sheets>
  <externalReferences>
    <externalReference r:id="rId6"/>
    <externalReference r:id="rId7"/>
  </externalReferences>
  <definedNames>
    <definedName name="DelKreditor" localSheetId="4">#REF!,#REF!</definedName>
    <definedName name="DelKreditor" localSheetId="0">#REF!,#REF!</definedName>
    <definedName name="DelKreditor">#REF!,#REF!</definedName>
    <definedName name="delstr" localSheetId="4">#REF!,#REF!,#REF!</definedName>
    <definedName name="delstr" localSheetId="0">#REF!,#REF!,#REF!</definedName>
    <definedName name="delstr">#REF!,#REF!,#REF!</definedName>
    <definedName name="DELVD" localSheetId="4">#REF!,#REF!,#REF!,#REF!,#REF!,#REF!,#REF!,#REF!,#REF!,#REF!,#REF!,#REF!,#REF!,#REF!,#REF!,#REF!,#REF!</definedName>
    <definedName name="DELVD" localSheetId="0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4">#REF!,#REF!,#REF!,#REF!,#REF!,#REF!,#REF!,#REF!,#REF!,#REF!,#REF!,#REF!</definedName>
    <definedName name="DelVd1" localSheetId="0">#REF!,#REF!,#REF!,#REF!,#REF!,#REF!,#REF!,#REF!,#REF!,#REF!,#REF!,#REF!</definedName>
    <definedName name="DelVd1">#REF!,#REF!,#REF!,#REF!,#REF!,#REF!,#REF!,#REF!,#REF!,#REF!,#REF!,#REF!</definedName>
    <definedName name="DelZaim" localSheetId="4">#REF!</definedName>
    <definedName name="DelZaim" localSheetId="0">#REF!</definedName>
    <definedName name="DelZaim">#REF!</definedName>
    <definedName name="ghddfg" localSheetId="4">#REF!</definedName>
    <definedName name="ghddfg" localSheetId="0">#REF!</definedName>
    <definedName name="ghddfg">#REF!</definedName>
    <definedName name="kurs1q06" localSheetId="4">[1]банки!#REF!</definedName>
    <definedName name="kurs1q06" localSheetId="0">[1]банки!#REF!</definedName>
    <definedName name="kurs1q06">[1]банки!#REF!</definedName>
    <definedName name="kurs1q07" localSheetId="4">[1]банки!#REF!</definedName>
    <definedName name="kurs1q07" localSheetId="0">[1]банки!#REF!</definedName>
    <definedName name="kurs1q07">[1]банки!#REF!</definedName>
    <definedName name="kurs2q06" localSheetId="4">[1]банки!#REF!</definedName>
    <definedName name="kurs2q06" localSheetId="0">[1]банки!#REF!</definedName>
    <definedName name="kurs2q06">[1]банки!#REF!</definedName>
    <definedName name="kurs2q07" localSheetId="4">[1]банки!#REF!</definedName>
    <definedName name="kurs2q07" localSheetId="0">[1]банки!#REF!</definedName>
    <definedName name="kurs2q07">[1]банки!#REF!</definedName>
    <definedName name="kurs3q06" localSheetId="0">[1]банки!#REF!</definedName>
    <definedName name="kurs3q06">[1]банки!#REF!</definedName>
    <definedName name="kurs3q07" localSheetId="0">[1]банки!#REF!</definedName>
    <definedName name="kurs3q07">[1]банки!#REF!</definedName>
    <definedName name="kurs4q05" localSheetId="0">[1]банки!#REF!</definedName>
    <definedName name="kurs4q05">[1]банки!#REF!</definedName>
    <definedName name="kurs4q06" localSheetId="0">[1]банки!#REF!</definedName>
    <definedName name="kurs4q06">[1]банки!#REF!</definedName>
    <definedName name="kurs4q07" localSheetId="0">[1]банки!#REF!</definedName>
    <definedName name="kurs4q07">[1]банки!#REF!</definedName>
    <definedName name="p_zone" localSheetId="4">#REF!</definedName>
    <definedName name="p_zone" localSheetId="0">#REF!</definedName>
    <definedName name="p_zone">#REF!</definedName>
    <definedName name="p1_col_code" localSheetId="4">#REF!</definedName>
    <definedName name="p1_col_code" localSheetId="0">#REF!</definedName>
    <definedName name="p1_col_code">#REF!</definedName>
    <definedName name="p1_col_name" localSheetId="4">#REF!</definedName>
    <definedName name="p1_col_name" localSheetId="0">#REF!</definedName>
    <definedName name="p1_col_name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periods" localSheetId="0">#REF!</definedName>
    <definedName name="p1_title_periods">#REF!</definedName>
    <definedName name="база" localSheetId="0">#REF!</definedName>
    <definedName name="база">#REF!</definedName>
    <definedName name="Внешнеторговый_оборот_Республики_Казахстан_в_2018_и_2019_годах" localSheetId="1">Содержание!$D$20</definedName>
    <definedName name="_xlnm.Print_Area" localSheetId="1">'1. Внешнеторговый оборот'!$A$1:$T$39</definedName>
    <definedName name="_xlnm.Print_Area" localSheetId="2">'2. Структура экспорта и импорта'!$A$1:$O$30</definedName>
    <definedName name="_xlnm.Print_Area" localSheetId="3">'3. Экспорт отдельных товаров'!$A$1:$H$38</definedName>
    <definedName name="_xlnm.Print_Area" localSheetId="4">'4. Географическая структура'!$A$1:$M$55</definedName>
    <definedName name="р2_графа1_сравн_пред_гр7" localSheetId="4">#REF!</definedName>
    <definedName name="р2_графа1_сравн_пред_гр7" localSheetId="0">#REF!</definedName>
    <definedName name="р2_графа1_сравн_пред_гр7">#REF!</definedName>
    <definedName name="р2_графа7_контроль" localSheetId="4">#REF!</definedName>
    <definedName name="р2_графа7_контроль" localSheetId="0">#REF!</definedName>
    <definedName name="р2_графа7_контроль">#REF!</definedName>
    <definedName name="рр1" localSheetId="4">'[2]р1 СНГ'!#REF!</definedName>
    <definedName name="рр1" localSheetId="0">'[2]р1 СНГ'!#REF!</definedName>
    <definedName name="рр1">'[2]р1 СНГ'!#REF!</definedName>
  </definedNames>
  <calcPr calcId="162913"/>
</workbook>
</file>

<file path=xl/calcChain.xml><?xml version="1.0" encoding="utf-8"?>
<calcChain xmlns="http://schemas.openxmlformats.org/spreadsheetml/2006/main">
  <c r="H32" i="6" l="1"/>
  <c r="I32" i="6"/>
  <c r="J32" i="6"/>
  <c r="G32" i="6"/>
  <c r="K31" i="6"/>
  <c r="K30" i="6"/>
  <c r="F31" i="6"/>
  <c r="F30" i="6"/>
  <c r="C32" i="6"/>
  <c r="D32" i="6"/>
  <c r="E32" i="6"/>
  <c r="B32" i="6"/>
  <c r="J16" i="12" l="1"/>
  <c r="H16" i="12"/>
  <c r="D16" i="12"/>
  <c r="B16" i="12"/>
  <c r="J51" i="12" l="1"/>
  <c r="B17" i="6" l="1"/>
  <c r="C17" i="6"/>
  <c r="D17" i="6"/>
  <c r="E17" i="6"/>
  <c r="J17" i="6"/>
  <c r="I17" i="6"/>
  <c r="H17" i="6"/>
  <c r="G17" i="6"/>
  <c r="E28" i="12" l="1"/>
  <c r="E27" i="12"/>
  <c r="E26" i="12"/>
  <c r="E25" i="12"/>
  <c r="E24" i="12"/>
  <c r="E23" i="12"/>
  <c r="E22" i="12"/>
  <c r="E21" i="12"/>
  <c r="I6" i="12" l="1"/>
  <c r="D51" i="12"/>
  <c r="B51" i="12"/>
  <c r="H51" i="12"/>
  <c r="C6" i="12" l="1"/>
  <c r="E6" i="12"/>
  <c r="I18" i="12"/>
  <c r="I17" i="12"/>
  <c r="I40" i="12"/>
  <c r="L55" i="12" l="1"/>
  <c r="K55" i="12"/>
  <c r="I55" i="12"/>
  <c r="F55" i="12"/>
  <c r="E55" i="12"/>
  <c r="C55" i="12"/>
  <c r="L54" i="12"/>
  <c r="K54" i="12"/>
  <c r="I54" i="12"/>
  <c r="F54" i="12"/>
  <c r="E54" i="12"/>
  <c r="C54" i="12"/>
  <c r="L53" i="12"/>
  <c r="K53" i="12"/>
  <c r="I53" i="12"/>
  <c r="F53" i="12"/>
  <c r="E53" i="12"/>
  <c r="C53" i="12"/>
  <c r="C51" i="12"/>
  <c r="L50" i="12"/>
  <c r="K50" i="12"/>
  <c r="I50" i="12"/>
  <c r="F50" i="12"/>
  <c r="E50" i="12"/>
  <c r="C50" i="12"/>
  <c r="L49" i="12"/>
  <c r="K49" i="12"/>
  <c r="I49" i="12"/>
  <c r="F49" i="12"/>
  <c r="E49" i="12"/>
  <c r="C49" i="12"/>
  <c r="L48" i="12"/>
  <c r="K48" i="12"/>
  <c r="I48" i="12"/>
  <c r="F48" i="12"/>
  <c r="E48" i="12"/>
  <c r="C48" i="12"/>
  <c r="L47" i="12"/>
  <c r="K47" i="12"/>
  <c r="I47" i="12"/>
  <c r="F47" i="12"/>
  <c r="E47" i="12"/>
  <c r="C47" i="12"/>
  <c r="L46" i="12"/>
  <c r="K46" i="12"/>
  <c r="I46" i="12"/>
  <c r="F46" i="12"/>
  <c r="E46" i="12"/>
  <c r="C46" i="12"/>
  <c r="L45" i="12"/>
  <c r="K45" i="12"/>
  <c r="I45" i="12"/>
  <c r="F45" i="12"/>
  <c r="E45" i="12"/>
  <c r="C45" i="12"/>
  <c r="L44" i="12"/>
  <c r="K44" i="12"/>
  <c r="I44" i="12"/>
  <c r="F44" i="12"/>
  <c r="E44" i="12"/>
  <c r="C44" i="12"/>
  <c r="L43" i="12"/>
  <c r="K43" i="12"/>
  <c r="I43" i="12"/>
  <c r="F43" i="12"/>
  <c r="E43" i="12"/>
  <c r="C43" i="12"/>
  <c r="L42" i="12"/>
  <c r="K42" i="12"/>
  <c r="I42" i="12"/>
  <c r="F42" i="12"/>
  <c r="E42" i="12"/>
  <c r="C42" i="12"/>
  <c r="L40" i="12"/>
  <c r="K40" i="12"/>
  <c r="F40" i="12"/>
  <c r="E40" i="12"/>
  <c r="C40" i="12"/>
  <c r="L39" i="12"/>
  <c r="K39" i="12"/>
  <c r="I39" i="12"/>
  <c r="F39" i="12"/>
  <c r="E39" i="12"/>
  <c r="C39" i="12"/>
  <c r="L38" i="12"/>
  <c r="K38" i="12"/>
  <c r="I38" i="12"/>
  <c r="F38" i="12"/>
  <c r="E38" i="12"/>
  <c r="C38" i="12"/>
  <c r="L37" i="12"/>
  <c r="K37" i="12"/>
  <c r="I37" i="12"/>
  <c r="F37" i="12"/>
  <c r="E37" i="12"/>
  <c r="C37" i="12"/>
  <c r="L36" i="12"/>
  <c r="K36" i="12"/>
  <c r="I36" i="12"/>
  <c r="F36" i="12"/>
  <c r="E36" i="12"/>
  <c r="C36" i="12"/>
  <c r="L35" i="12"/>
  <c r="K35" i="12"/>
  <c r="I35" i="12"/>
  <c r="F35" i="12"/>
  <c r="E35" i="12"/>
  <c r="C35" i="12"/>
  <c r="L34" i="12"/>
  <c r="K34" i="12"/>
  <c r="I34" i="12"/>
  <c r="F34" i="12"/>
  <c r="E34" i="12"/>
  <c r="C34" i="12"/>
  <c r="L33" i="12"/>
  <c r="K33" i="12"/>
  <c r="I33" i="12"/>
  <c r="F33" i="12"/>
  <c r="E33" i="12"/>
  <c r="C33" i="12"/>
  <c r="L32" i="12"/>
  <c r="K32" i="12"/>
  <c r="I32" i="12"/>
  <c r="F32" i="12"/>
  <c r="E32" i="12"/>
  <c r="C32" i="12"/>
  <c r="L31" i="12"/>
  <c r="K31" i="12"/>
  <c r="I31" i="12"/>
  <c r="F31" i="12"/>
  <c r="E31" i="12"/>
  <c r="C31" i="12"/>
  <c r="J29" i="12"/>
  <c r="K29" i="12" s="1"/>
  <c r="H29" i="12"/>
  <c r="D29" i="12"/>
  <c r="E29" i="12" s="1"/>
  <c r="B29" i="12"/>
  <c r="L28" i="12"/>
  <c r="K28" i="12"/>
  <c r="I28" i="12"/>
  <c r="F28" i="12"/>
  <c r="C28" i="12"/>
  <c r="L27" i="12"/>
  <c r="K27" i="12"/>
  <c r="I27" i="12"/>
  <c r="F27" i="12"/>
  <c r="C27" i="12"/>
  <c r="L26" i="12"/>
  <c r="K26" i="12"/>
  <c r="I26" i="12"/>
  <c r="F26" i="12"/>
  <c r="C26" i="12"/>
  <c r="L25" i="12"/>
  <c r="K25" i="12"/>
  <c r="I25" i="12"/>
  <c r="F25" i="12"/>
  <c r="C25" i="12"/>
  <c r="L24" i="12"/>
  <c r="K24" i="12"/>
  <c r="I24" i="12"/>
  <c r="F24" i="12"/>
  <c r="C24" i="12"/>
  <c r="L23" i="12"/>
  <c r="K23" i="12"/>
  <c r="I23" i="12"/>
  <c r="F23" i="12"/>
  <c r="C23" i="12"/>
  <c r="L22" i="12"/>
  <c r="K22" i="12"/>
  <c r="I22" i="12"/>
  <c r="F22" i="12"/>
  <c r="C22" i="12"/>
  <c r="L21" i="12"/>
  <c r="K21" i="12"/>
  <c r="I21" i="12"/>
  <c r="F21" i="12"/>
  <c r="C21" i="12"/>
  <c r="L19" i="12"/>
  <c r="K19" i="12"/>
  <c r="I19" i="12"/>
  <c r="F19" i="12"/>
  <c r="E19" i="12"/>
  <c r="C19" i="12"/>
  <c r="L18" i="12"/>
  <c r="K18" i="12"/>
  <c r="F18" i="12"/>
  <c r="E18" i="12"/>
  <c r="C18" i="12"/>
  <c r="L17" i="12"/>
  <c r="K17" i="12"/>
  <c r="F17" i="12"/>
  <c r="E17" i="12"/>
  <c r="C17" i="12"/>
  <c r="K51" i="12"/>
  <c r="F16" i="12"/>
  <c r="E16" i="12"/>
  <c r="C16" i="12"/>
  <c r="J15" i="12"/>
  <c r="K15" i="12" s="1"/>
  <c r="H15" i="12"/>
  <c r="D15" i="12"/>
  <c r="B15" i="12"/>
  <c r="L14" i="12"/>
  <c r="K14" i="12"/>
  <c r="I14" i="12"/>
  <c r="F14" i="12"/>
  <c r="E14" i="12"/>
  <c r="C14" i="12"/>
  <c r="L13" i="12"/>
  <c r="K13" i="12"/>
  <c r="I13" i="12"/>
  <c r="F13" i="12"/>
  <c r="E13" i="12"/>
  <c r="C13" i="12"/>
  <c r="L12" i="12"/>
  <c r="K12" i="12"/>
  <c r="I12" i="12"/>
  <c r="F12" i="12"/>
  <c r="E12" i="12"/>
  <c r="C12" i="12"/>
  <c r="L11" i="12"/>
  <c r="K11" i="12"/>
  <c r="I11" i="12"/>
  <c r="F11" i="12"/>
  <c r="E11" i="12"/>
  <c r="C11" i="12"/>
  <c r="L10" i="12"/>
  <c r="K10" i="12"/>
  <c r="I10" i="12"/>
  <c r="F10" i="12"/>
  <c r="E10" i="12"/>
  <c r="C10" i="12"/>
  <c r="L9" i="12"/>
  <c r="K9" i="12"/>
  <c r="I9" i="12"/>
  <c r="F9" i="12"/>
  <c r="E9" i="12"/>
  <c r="C9" i="12"/>
  <c r="L8" i="12"/>
  <c r="K8" i="12"/>
  <c r="F8" i="12"/>
  <c r="E8" i="12"/>
  <c r="C8" i="12"/>
  <c r="L6" i="12"/>
  <c r="K6" i="12"/>
  <c r="F6" i="12"/>
  <c r="L5" i="12"/>
  <c r="K5" i="12"/>
  <c r="F5" i="12"/>
  <c r="E5" i="12"/>
  <c r="C5" i="12"/>
  <c r="E15" i="12" l="1"/>
  <c r="C15" i="12"/>
  <c r="G31" i="12"/>
  <c r="F29" i="12"/>
  <c r="G29" i="12" s="1"/>
  <c r="M42" i="12"/>
  <c r="L15" i="12"/>
  <c r="M15" i="12" s="1"/>
  <c r="L29" i="12"/>
  <c r="M33" i="12"/>
  <c r="M36" i="12"/>
  <c r="M17" i="12"/>
  <c r="M23" i="12"/>
  <c r="M28" i="12"/>
  <c r="M46" i="12"/>
  <c r="M53" i="12"/>
  <c r="M54" i="12"/>
  <c r="M40" i="12"/>
  <c r="M39" i="12"/>
  <c r="M38" i="12"/>
  <c r="M22" i="12"/>
  <c r="M27" i="12"/>
  <c r="M45" i="12"/>
  <c r="M47" i="12"/>
  <c r="M49" i="12"/>
  <c r="M50" i="12"/>
  <c r="M35" i="12"/>
  <c r="M21" i="12"/>
  <c r="M26" i="12"/>
  <c r="M31" i="12"/>
  <c r="M34" i="12"/>
  <c r="M25" i="12"/>
  <c r="M48" i="12"/>
  <c r="M32" i="12"/>
  <c r="M37" i="12"/>
  <c r="M24" i="12"/>
  <c r="M6" i="12"/>
  <c r="M8" i="12"/>
  <c r="M9" i="12"/>
  <c r="M11" i="12"/>
  <c r="M12" i="12"/>
  <c r="M13" i="12"/>
  <c r="M5" i="12"/>
  <c r="M18" i="12"/>
  <c r="M19" i="12"/>
  <c r="M29" i="12"/>
  <c r="M43" i="12"/>
  <c r="M44" i="12"/>
  <c r="G53" i="12"/>
  <c r="I29" i="12"/>
  <c r="G16" i="12"/>
  <c r="F51" i="12"/>
  <c r="G51" i="12" s="1"/>
  <c r="F15" i="12"/>
  <c r="I16" i="12"/>
  <c r="E51" i="12"/>
  <c r="G55" i="12"/>
  <c r="K16" i="12"/>
  <c r="G54" i="12"/>
  <c r="M10" i="12"/>
  <c r="M14" i="12"/>
  <c r="L16" i="12"/>
  <c r="G19" i="12"/>
  <c r="M55" i="12"/>
  <c r="I51" i="12"/>
  <c r="G33" i="12"/>
  <c r="C29" i="12"/>
  <c r="I15" i="12"/>
  <c r="G5" i="12"/>
  <c r="G18" i="12"/>
  <c r="G21" i="12"/>
  <c r="G22" i="12"/>
  <c r="G23" i="12"/>
  <c r="G24" i="12"/>
  <c r="G25" i="12"/>
  <c r="G26" i="12"/>
  <c r="G27" i="12"/>
  <c r="G28" i="12"/>
  <c r="G17" i="12"/>
  <c r="G9" i="12"/>
  <c r="G10" i="12"/>
  <c r="G11" i="12"/>
  <c r="G12" i="12"/>
  <c r="G13" i="12"/>
  <c r="G14" i="12"/>
  <c r="G8" i="12"/>
  <c r="G32" i="12"/>
  <c r="G34" i="12"/>
  <c r="G35" i="12"/>
  <c r="G36" i="12"/>
  <c r="G37" i="12"/>
  <c r="G38" i="12"/>
  <c r="G39" i="12"/>
  <c r="G40" i="12"/>
  <c r="G42" i="12"/>
  <c r="G43" i="12"/>
  <c r="G44" i="12"/>
  <c r="G45" i="12"/>
  <c r="G46" i="12"/>
  <c r="G47" i="12"/>
  <c r="G48" i="12"/>
  <c r="G49" i="12"/>
  <c r="G50" i="12"/>
  <c r="G6" i="12"/>
  <c r="M16" i="12" l="1"/>
  <c r="L51" i="12"/>
  <c r="M51" i="12" s="1"/>
  <c r="G15" i="12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F8" i="8"/>
  <c r="O28" i="2" l="1"/>
  <c r="M28" i="2"/>
  <c r="N28" i="2" s="1"/>
  <c r="L28" i="2"/>
  <c r="J28" i="2"/>
  <c r="H28" i="2"/>
  <c r="F28" i="2"/>
  <c r="G28" i="2" s="1"/>
  <c r="E28" i="2"/>
  <c r="C28" i="2"/>
  <c r="O27" i="2"/>
  <c r="M27" i="2"/>
  <c r="L27" i="2"/>
  <c r="J27" i="2"/>
  <c r="H27" i="2"/>
  <c r="F27" i="2"/>
  <c r="E27" i="2"/>
  <c r="C27" i="2"/>
  <c r="O26" i="2"/>
  <c r="M26" i="2"/>
  <c r="L26" i="2"/>
  <c r="J26" i="2"/>
  <c r="H26" i="2"/>
  <c r="F26" i="2"/>
  <c r="E26" i="2"/>
  <c r="C26" i="2"/>
  <c r="O25" i="2"/>
  <c r="M25" i="2"/>
  <c r="N25" i="2" s="1"/>
  <c r="L25" i="2"/>
  <c r="J25" i="2"/>
  <c r="H25" i="2"/>
  <c r="F25" i="2"/>
  <c r="E25" i="2"/>
  <c r="C25" i="2"/>
  <c r="O24" i="2"/>
  <c r="M24" i="2"/>
  <c r="L24" i="2"/>
  <c r="J24" i="2"/>
  <c r="H24" i="2"/>
  <c r="F24" i="2"/>
  <c r="E24" i="2"/>
  <c r="C24" i="2"/>
  <c r="O23" i="2"/>
  <c r="M23" i="2"/>
  <c r="L23" i="2"/>
  <c r="J23" i="2"/>
  <c r="H23" i="2"/>
  <c r="F23" i="2"/>
  <c r="E23" i="2"/>
  <c r="C23" i="2"/>
  <c r="O22" i="2"/>
  <c r="M22" i="2"/>
  <c r="N22" i="2" s="1"/>
  <c r="L22" i="2"/>
  <c r="J22" i="2"/>
  <c r="H22" i="2"/>
  <c r="F22" i="2"/>
  <c r="E22" i="2"/>
  <c r="C22" i="2"/>
  <c r="O21" i="2"/>
  <c r="M21" i="2"/>
  <c r="L21" i="2"/>
  <c r="J21" i="2"/>
  <c r="H21" i="2"/>
  <c r="F21" i="2"/>
  <c r="E21" i="2"/>
  <c r="C21" i="2"/>
  <c r="O20" i="2"/>
  <c r="M20" i="2"/>
  <c r="L20" i="2"/>
  <c r="J20" i="2"/>
  <c r="H20" i="2"/>
  <c r="F20" i="2"/>
  <c r="E20" i="2"/>
  <c r="C20" i="2"/>
  <c r="O19" i="2"/>
  <c r="M19" i="2"/>
  <c r="N19" i="2" s="1"/>
  <c r="L19" i="2"/>
  <c r="J19" i="2"/>
  <c r="H19" i="2"/>
  <c r="F19" i="2"/>
  <c r="E19" i="2"/>
  <c r="C19" i="2"/>
  <c r="O18" i="2"/>
  <c r="M18" i="2"/>
  <c r="L18" i="2"/>
  <c r="J18" i="2"/>
  <c r="H18" i="2"/>
  <c r="F18" i="2"/>
  <c r="E18" i="2"/>
  <c r="C18" i="2"/>
  <c r="O17" i="2"/>
  <c r="M17" i="2"/>
  <c r="L17" i="2"/>
  <c r="J17" i="2"/>
  <c r="H17" i="2"/>
  <c r="F17" i="2"/>
  <c r="E17" i="2"/>
  <c r="C17" i="2"/>
  <c r="O16" i="2"/>
  <c r="M16" i="2"/>
  <c r="N16" i="2" s="1"/>
  <c r="L16" i="2"/>
  <c r="J16" i="2"/>
  <c r="H16" i="2"/>
  <c r="F16" i="2"/>
  <c r="E16" i="2"/>
  <c r="C16" i="2"/>
  <c r="O15" i="2"/>
  <c r="M15" i="2"/>
  <c r="L15" i="2"/>
  <c r="J15" i="2"/>
  <c r="H15" i="2"/>
  <c r="F15" i="2"/>
  <c r="E15" i="2"/>
  <c r="C15" i="2"/>
  <c r="O14" i="2"/>
  <c r="M14" i="2"/>
  <c r="L14" i="2"/>
  <c r="J14" i="2"/>
  <c r="H14" i="2"/>
  <c r="F14" i="2"/>
  <c r="E14" i="2"/>
  <c r="C14" i="2"/>
  <c r="O13" i="2"/>
  <c r="M13" i="2"/>
  <c r="N13" i="2" s="1"/>
  <c r="L13" i="2"/>
  <c r="J13" i="2"/>
  <c r="H13" i="2"/>
  <c r="F13" i="2"/>
  <c r="E13" i="2"/>
  <c r="C13" i="2"/>
  <c r="O12" i="2"/>
  <c r="M12" i="2"/>
  <c r="L12" i="2"/>
  <c r="J12" i="2"/>
  <c r="H12" i="2"/>
  <c r="F12" i="2"/>
  <c r="E12" i="2"/>
  <c r="C12" i="2"/>
  <c r="O11" i="2"/>
  <c r="M11" i="2"/>
  <c r="L11" i="2"/>
  <c r="J11" i="2"/>
  <c r="H11" i="2"/>
  <c r="F11" i="2"/>
  <c r="E11" i="2"/>
  <c r="C11" i="2"/>
  <c r="O10" i="2"/>
  <c r="M10" i="2"/>
  <c r="N10" i="2" s="1"/>
  <c r="L10" i="2"/>
  <c r="J10" i="2"/>
  <c r="H10" i="2"/>
  <c r="F10" i="2"/>
  <c r="E10" i="2"/>
  <c r="C10" i="2"/>
  <c r="O9" i="2"/>
  <c r="M9" i="2"/>
  <c r="L9" i="2"/>
  <c r="J9" i="2"/>
  <c r="H9" i="2"/>
  <c r="F9" i="2"/>
  <c r="E9" i="2"/>
  <c r="C9" i="2"/>
  <c r="O8" i="2"/>
  <c r="M8" i="2"/>
  <c r="L8" i="2"/>
  <c r="J8" i="2"/>
  <c r="H8" i="2"/>
  <c r="F8" i="2"/>
  <c r="E8" i="2"/>
  <c r="C8" i="2"/>
  <c r="O7" i="2"/>
  <c r="M7" i="2"/>
  <c r="N7" i="2" s="1"/>
  <c r="L7" i="2"/>
  <c r="J7" i="2"/>
  <c r="H7" i="2"/>
  <c r="F7" i="2"/>
  <c r="E7" i="2"/>
  <c r="C7" i="2"/>
  <c r="N8" i="2" l="1"/>
  <c r="N11" i="2"/>
  <c r="N14" i="2"/>
  <c r="N17" i="2"/>
  <c r="N12" i="2"/>
  <c r="N15" i="2"/>
  <c r="N18" i="2"/>
  <c r="N21" i="2"/>
  <c r="N24" i="2"/>
  <c r="N27" i="2"/>
  <c r="N9" i="2"/>
  <c r="N20" i="2"/>
  <c r="N23" i="2"/>
  <c r="N26" i="2"/>
  <c r="G17" i="2"/>
  <c r="G7" i="2"/>
  <c r="G18" i="2"/>
  <c r="G15" i="2"/>
  <c r="G25" i="2"/>
  <c r="G26" i="2"/>
  <c r="G16" i="2"/>
  <c r="G27" i="2"/>
  <c r="G8" i="2"/>
  <c r="G11" i="2"/>
  <c r="G21" i="2"/>
  <c r="G22" i="2"/>
  <c r="G19" i="2"/>
  <c r="G10" i="2"/>
  <c r="G12" i="2"/>
  <c r="G23" i="2"/>
  <c r="G9" i="2"/>
  <c r="G20" i="2"/>
  <c r="G13" i="2"/>
  <c r="G14" i="2"/>
  <c r="G24" i="2"/>
  <c r="J35" i="6"/>
  <c r="J36" i="6"/>
  <c r="J37" i="6"/>
  <c r="J6" i="6"/>
  <c r="J7" i="6"/>
  <c r="J8" i="6"/>
  <c r="I37" i="6" l="1"/>
  <c r="H37" i="6"/>
  <c r="G37" i="6"/>
  <c r="E37" i="6"/>
  <c r="M37" i="6" s="1"/>
  <c r="D37" i="6"/>
  <c r="C37" i="6"/>
  <c r="B37" i="6"/>
  <c r="I36" i="6"/>
  <c r="H36" i="6"/>
  <c r="G36" i="6"/>
  <c r="E36" i="6"/>
  <c r="D36" i="6"/>
  <c r="C36" i="6"/>
  <c r="B36" i="6"/>
  <c r="I35" i="6"/>
  <c r="H35" i="6"/>
  <c r="G35" i="6"/>
  <c r="E35" i="6"/>
  <c r="D35" i="6"/>
  <c r="C35" i="6"/>
  <c r="B35" i="6"/>
  <c r="K33" i="6"/>
  <c r="F33" i="6"/>
  <c r="K29" i="6"/>
  <c r="F29" i="6"/>
  <c r="K28" i="6"/>
  <c r="F28" i="6"/>
  <c r="K27" i="6"/>
  <c r="F27" i="6"/>
  <c r="S26" i="6"/>
  <c r="R26" i="6"/>
  <c r="Q26" i="6"/>
  <c r="P26" i="6"/>
  <c r="O26" i="6"/>
  <c r="N26" i="6"/>
  <c r="M26" i="6"/>
  <c r="L26" i="6"/>
  <c r="K26" i="6"/>
  <c r="F26" i="6"/>
  <c r="K25" i="6"/>
  <c r="F25" i="6"/>
  <c r="S24" i="6"/>
  <c r="R24" i="6"/>
  <c r="Q24" i="6"/>
  <c r="P24" i="6"/>
  <c r="O24" i="6"/>
  <c r="N24" i="6"/>
  <c r="M24" i="6"/>
  <c r="L24" i="6"/>
  <c r="K24" i="6"/>
  <c r="F24" i="6"/>
  <c r="K23" i="6"/>
  <c r="F23" i="6"/>
  <c r="S22" i="6"/>
  <c r="R22" i="6"/>
  <c r="Q22" i="6"/>
  <c r="P22" i="6"/>
  <c r="O22" i="6"/>
  <c r="N22" i="6"/>
  <c r="M22" i="6"/>
  <c r="L22" i="6"/>
  <c r="K22" i="6"/>
  <c r="F22" i="6"/>
  <c r="K21" i="6"/>
  <c r="F21" i="6"/>
  <c r="K20" i="6"/>
  <c r="F20" i="6"/>
  <c r="K19" i="6"/>
  <c r="F19" i="6"/>
  <c r="K18" i="6"/>
  <c r="F18" i="6"/>
  <c r="K16" i="6"/>
  <c r="F16" i="6"/>
  <c r="K15" i="6"/>
  <c r="F15" i="6"/>
  <c r="S14" i="6"/>
  <c r="R14" i="6"/>
  <c r="Q14" i="6"/>
  <c r="P14" i="6"/>
  <c r="O14" i="6"/>
  <c r="N14" i="6"/>
  <c r="M14" i="6"/>
  <c r="L14" i="6"/>
  <c r="K14" i="6"/>
  <c r="F14" i="6"/>
  <c r="K13" i="6"/>
  <c r="F13" i="6"/>
  <c r="S12" i="6"/>
  <c r="R12" i="6"/>
  <c r="Q12" i="6"/>
  <c r="P12" i="6"/>
  <c r="O12" i="6"/>
  <c r="N12" i="6"/>
  <c r="M12" i="6"/>
  <c r="L12" i="6"/>
  <c r="K12" i="6"/>
  <c r="F12" i="6"/>
  <c r="K11" i="6"/>
  <c r="F11" i="6"/>
  <c r="S10" i="6"/>
  <c r="R10" i="6"/>
  <c r="Q10" i="6"/>
  <c r="P10" i="6"/>
  <c r="O10" i="6"/>
  <c r="N10" i="6"/>
  <c r="M10" i="6"/>
  <c r="L10" i="6"/>
  <c r="K10" i="6"/>
  <c r="F10" i="6"/>
  <c r="I8" i="6"/>
  <c r="H8" i="6"/>
  <c r="G8" i="6"/>
  <c r="E8" i="6"/>
  <c r="D8" i="6"/>
  <c r="C8" i="6"/>
  <c r="B8" i="6"/>
  <c r="I7" i="6"/>
  <c r="H7" i="6"/>
  <c r="G7" i="6"/>
  <c r="E7" i="6"/>
  <c r="D7" i="6"/>
  <c r="C7" i="6"/>
  <c r="B7" i="6"/>
  <c r="I6" i="6"/>
  <c r="H6" i="6"/>
  <c r="G6" i="6"/>
  <c r="E6" i="6"/>
  <c r="D6" i="6"/>
  <c r="C6" i="6"/>
  <c r="B6" i="6"/>
  <c r="K32" i="6" l="1"/>
  <c r="F32" i="6"/>
  <c r="F17" i="6"/>
  <c r="K17" i="6"/>
  <c r="K36" i="6"/>
  <c r="F36" i="6"/>
  <c r="T24" i="6"/>
  <c r="F8" i="6"/>
  <c r="O35" i="6"/>
  <c r="P36" i="6"/>
  <c r="N35" i="6"/>
  <c r="Q35" i="6"/>
  <c r="O36" i="6"/>
  <c r="K6" i="6"/>
  <c r="Q36" i="6"/>
  <c r="M35" i="6"/>
  <c r="Q37" i="6"/>
  <c r="T26" i="6"/>
  <c r="T22" i="6"/>
  <c r="F35" i="6"/>
  <c r="F37" i="6"/>
  <c r="T10" i="6"/>
  <c r="F7" i="6"/>
  <c r="M36" i="6"/>
  <c r="L37" i="6"/>
  <c r="K37" i="6"/>
  <c r="F6" i="6"/>
  <c r="N37" i="6"/>
  <c r="R35" i="6"/>
  <c r="S35" i="6"/>
  <c r="K35" i="6"/>
  <c r="K7" i="6"/>
  <c r="T12" i="6"/>
  <c r="L35" i="6"/>
  <c r="O37" i="6"/>
  <c r="K8" i="6"/>
  <c r="T14" i="6"/>
  <c r="P37" i="6"/>
  <c r="L36" i="6"/>
  <c r="P35" i="6"/>
  <c r="N36" i="6"/>
  <c r="T36" i="6" l="1"/>
  <c r="T37" i="6"/>
  <c r="T35" i="6"/>
  <c r="S37" i="6"/>
  <c r="R37" i="6"/>
  <c r="S36" i="6"/>
  <c r="R36" i="6"/>
</calcChain>
</file>

<file path=xl/sharedStrings.xml><?xml version="1.0" encoding="utf-8"?>
<sst xmlns="http://schemas.openxmlformats.org/spreadsheetml/2006/main" count="257" uniqueCount="209">
  <si>
    <t>млн. долларов США</t>
  </si>
  <si>
    <t xml:space="preserve"> </t>
  </si>
  <si>
    <t>Структура экспорта и импорта по данным официальной статистики</t>
  </si>
  <si>
    <t>Наименование групп товаров</t>
  </si>
  <si>
    <t>экспорт</t>
  </si>
  <si>
    <t>%</t>
  </si>
  <si>
    <t>импорт</t>
  </si>
  <si>
    <t>Живые животные и продукция животноводства</t>
  </si>
  <si>
    <t>Продукты растительного происхождения</t>
  </si>
  <si>
    <t>Жиры и масла животного или растительного происхождения</t>
  </si>
  <si>
    <t>Продукты пищевой промышленности, алкоголь, табак</t>
  </si>
  <si>
    <t>Минеральные продукты</t>
  </si>
  <si>
    <t>Продукция химической промышленности</t>
  </si>
  <si>
    <t>Пластмассы и изделия из них: каучук</t>
  </si>
  <si>
    <t>Кожсырье, кожа, меховое сырье и изделия</t>
  </si>
  <si>
    <t>Древесина и изделия из древесины</t>
  </si>
  <si>
    <t>Бумажная масса</t>
  </si>
  <si>
    <t>Текстиль и текстильные изделия</t>
  </si>
  <si>
    <t>Обувь и головные уборы, зонты, трости</t>
  </si>
  <si>
    <t>Изделия из камня, гипса, цемента, асбеста</t>
  </si>
  <si>
    <t>Драгоценные и полудрагоценные камни, драгоценные металлы</t>
  </si>
  <si>
    <t>Неблагородные металлы и изделия из них</t>
  </si>
  <si>
    <t>Машины, оборудование, механизмы; электротехническое оборудование</t>
  </si>
  <si>
    <t>Средства наземного, воздушного и водного транспорта</t>
  </si>
  <si>
    <t>Приборы и аппараты оптические, фотографические</t>
  </si>
  <si>
    <t>Разные промышленные товары</t>
  </si>
  <si>
    <t>Произведения искусства; антиквариат</t>
  </si>
  <si>
    <t>Смешанные грузы</t>
  </si>
  <si>
    <t>Всего</t>
  </si>
  <si>
    <t>n1*p1</t>
  </si>
  <si>
    <t>n1*p0</t>
  </si>
  <si>
    <t>n0*p0</t>
  </si>
  <si>
    <t>A</t>
  </si>
  <si>
    <t>B</t>
  </si>
  <si>
    <t>C</t>
  </si>
  <si>
    <t>0201-0208</t>
  </si>
  <si>
    <t>10</t>
  </si>
  <si>
    <t>1101</t>
  </si>
  <si>
    <t>2601</t>
  </si>
  <si>
    <t>2610</t>
  </si>
  <si>
    <t>2701</t>
  </si>
  <si>
    <t>2709</t>
  </si>
  <si>
    <t>2710</t>
  </si>
  <si>
    <t>271121000</t>
  </si>
  <si>
    <t>280470</t>
  </si>
  <si>
    <t>281820</t>
  </si>
  <si>
    <t>Элементы химические радиоактивные и изотопы радиоактивные</t>
  </si>
  <si>
    <t>5201</t>
  </si>
  <si>
    <t>7106</t>
  </si>
  <si>
    <t>7108</t>
  </si>
  <si>
    <t>7202</t>
  </si>
  <si>
    <t>7208-7212</t>
  </si>
  <si>
    <t>7403</t>
  </si>
  <si>
    <t>7601</t>
  </si>
  <si>
    <t>7801</t>
  </si>
  <si>
    <t>7901</t>
  </si>
  <si>
    <t>8108</t>
  </si>
  <si>
    <t>Географическая структура внешней торговли по данным официальной статистики</t>
  </si>
  <si>
    <t>В С Е Г О</t>
  </si>
  <si>
    <t>СHГ</t>
  </si>
  <si>
    <t>в том числе:</t>
  </si>
  <si>
    <t>Беларусь</t>
  </si>
  <si>
    <t>Кыргызстан</t>
  </si>
  <si>
    <t>Российская Федерация</t>
  </si>
  <si>
    <t>Украина</t>
  </si>
  <si>
    <t>ОСТАЛЬHЫЕ СТРАHЫ МИРА</t>
  </si>
  <si>
    <t>ЕВРОПА</t>
  </si>
  <si>
    <t>Еврозона</t>
  </si>
  <si>
    <t>Германия</t>
  </si>
  <si>
    <t>Италия</t>
  </si>
  <si>
    <t>Hидерланды</t>
  </si>
  <si>
    <t>Финляндия</t>
  </si>
  <si>
    <t>Франция</t>
  </si>
  <si>
    <t>Страны вне зоны евро</t>
  </si>
  <si>
    <t>Великобритания</t>
  </si>
  <si>
    <t>Швейцария</t>
  </si>
  <si>
    <t>Венгрия</t>
  </si>
  <si>
    <t>Польша</t>
  </si>
  <si>
    <t>Чехия</t>
  </si>
  <si>
    <t>Румыния</t>
  </si>
  <si>
    <t>АЗИЯ</t>
  </si>
  <si>
    <t>Иран</t>
  </si>
  <si>
    <t>Китай</t>
  </si>
  <si>
    <t>Республика Корея</t>
  </si>
  <si>
    <t>Турция</t>
  </si>
  <si>
    <t>Япония</t>
  </si>
  <si>
    <t>ДРУГИЕ СТРАНЫ</t>
  </si>
  <si>
    <t>Канада</t>
  </si>
  <si>
    <t>США</t>
  </si>
  <si>
    <r>
      <t>Коэффициент товарной концентрации</t>
    </r>
    <r>
      <rPr>
        <b/>
        <i/>
        <vertAlign val="superscript"/>
        <sz val="10"/>
        <rFont val="Times New Roman"/>
        <family val="1"/>
        <charset val="204"/>
      </rPr>
      <t>1</t>
    </r>
  </si>
  <si>
    <t>Код ТНВЭД</t>
  </si>
  <si>
    <t>Наименование товарной группы</t>
  </si>
  <si>
    <t>Армения</t>
  </si>
  <si>
    <t>ЕВРАЗИЙСКИЙ ЭКОНОМИЧЕСКИЙ СОЮЗ</t>
  </si>
  <si>
    <t>Швеция</t>
  </si>
  <si>
    <t>Узбекистан</t>
  </si>
  <si>
    <t>Таджикистан</t>
  </si>
  <si>
    <t>Греция</t>
  </si>
  <si>
    <t>Испания</t>
  </si>
  <si>
    <t>Литва</t>
  </si>
  <si>
    <t>Болгария</t>
  </si>
  <si>
    <t>Хорватия</t>
  </si>
  <si>
    <t>Афганистан</t>
  </si>
  <si>
    <t>Вьетнам</t>
  </si>
  <si>
    <t>Индия</t>
  </si>
  <si>
    <t>ОАЭ</t>
  </si>
  <si>
    <t>Бразилия</t>
  </si>
  <si>
    <t>товарооборот</t>
  </si>
  <si>
    <t>A-C</t>
  </si>
  <si>
    <t>A-B</t>
  </si>
  <si>
    <t>B-C</t>
  </si>
  <si>
    <t xml:space="preserve">в том числе </t>
  </si>
  <si>
    <t>сальдо</t>
  </si>
  <si>
    <t>за счет изменения цены</t>
  </si>
  <si>
    <t>за счет изменения количества</t>
  </si>
  <si>
    <t>Стоимость экспорта</t>
  </si>
  <si>
    <t>Мясо и субпродукты</t>
  </si>
  <si>
    <t>Зерновые</t>
  </si>
  <si>
    <t>Мука</t>
  </si>
  <si>
    <t>Руды и концентраты железные</t>
  </si>
  <si>
    <t>Руды и концентраты хромовые</t>
  </si>
  <si>
    <t>Уголь каменный</t>
  </si>
  <si>
    <t>Нефть и газовый конденсат</t>
  </si>
  <si>
    <t>Продукты нефтепереработки</t>
  </si>
  <si>
    <t>Газ природный</t>
  </si>
  <si>
    <t>Фосфор</t>
  </si>
  <si>
    <t>Глинозем</t>
  </si>
  <si>
    <t>Волокно хлопковое</t>
  </si>
  <si>
    <t>Серебро</t>
  </si>
  <si>
    <t>Золото</t>
  </si>
  <si>
    <t>Ферросплавы</t>
  </si>
  <si>
    <t>Прокат черных металлов</t>
  </si>
  <si>
    <t>Медь рафинированная и сплавы</t>
  </si>
  <si>
    <t>Алюминий необработанный</t>
  </si>
  <si>
    <t>Свинец необработанный</t>
  </si>
  <si>
    <t>Цинк необработанный</t>
  </si>
  <si>
    <t>Титан и изделия из него</t>
  </si>
  <si>
    <t>Экспорт, всего</t>
  </si>
  <si>
    <t>в том числе основной экспортной номенклатуры товаров</t>
  </si>
  <si>
    <t>n0</t>
  </si>
  <si>
    <t>n1</t>
  </si>
  <si>
    <t>p0</t>
  </si>
  <si>
    <t>p1</t>
  </si>
  <si>
    <t>Обозначения:</t>
  </si>
  <si>
    <t>1 квартал</t>
  </si>
  <si>
    <t>2 квартал</t>
  </si>
  <si>
    <t>3 квартал</t>
  </si>
  <si>
    <t>4 квартал</t>
  </si>
  <si>
    <t>1 кв.14 г.</t>
  </si>
  <si>
    <t>4 кв.14г.</t>
  </si>
  <si>
    <t>Внешнеторговый оборот</t>
  </si>
  <si>
    <t>Официальная торговля</t>
  </si>
  <si>
    <t>Челночная торговля</t>
  </si>
  <si>
    <t>Экспорт ФОБ (официальная статистика)*</t>
  </si>
  <si>
    <t>Поправки по методологии платежного баланса</t>
  </si>
  <si>
    <t>Товары в портах</t>
  </si>
  <si>
    <t>Товары на переработку</t>
  </si>
  <si>
    <t>Чистый экспорт товаров в рамках перепродажи товаров за границей</t>
  </si>
  <si>
    <t>Прочие поправки</t>
  </si>
  <si>
    <t>Импорт СИФ (официальная статистика)*</t>
  </si>
  <si>
    <t>Корректировка до цен ФОБ (фрахт)*</t>
  </si>
  <si>
    <t>* данные статистической отчетности по взаимной торговле с государствами-членами Евразийского экономического союза и декларируемые внешнеторговые операции с третьими странами. В данных по официальной торговле стоимость импорта включена в ценах по типу СИФ с учетом расходов на транспортировку грузов до границы Казахстана, которые по классификации платежного баланса отражаются в статье "Услуги"</t>
  </si>
  <si>
    <t>Торговый баланс (сальдо)</t>
  </si>
  <si>
    <t>Основные товары по методологии платежного баланса</t>
  </si>
  <si>
    <t>Немонетарное золото</t>
  </si>
  <si>
    <t>Товары, приобретенные в рамках перепродажи товаров за границей (отрицательный кредит)</t>
  </si>
  <si>
    <t>Товары, проданные в рамках перепродажи товаров за границей</t>
  </si>
  <si>
    <t>Экспорт товаров (кредит)</t>
  </si>
  <si>
    <t>Импорт товаров (дебет)</t>
  </si>
  <si>
    <t>товаро-оборот</t>
  </si>
  <si>
    <t>2 кв.14г.</t>
  </si>
  <si>
    <t>1 кв.15г.</t>
  </si>
  <si>
    <t>млн.$</t>
  </si>
  <si>
    <t>ЕВРОПЕЙСКИЙ СОЮЗ</t>
  </si>
  <si>
    <t>3 кв.14г.</t>
  </si>
  <si>
    <t>2 кв.15г.</t>
  </si>
  <si>
    <t>Содержание:</t>
  </si>
  <si>
    <t xml:space="preserve">Лист 1. </t>
  </si>
  <si>
    <t xml:space="preserve">Лист 2. </t>
  </si>
  <si>
    <t xml:space="preserve">Лист 3. </t>
  </si>
  <si>
    <t xml:space="preserve">Лист 4. </t>
  </si>
  <si>
    <t xml:space="preserve"> Анализ цены и количественных поставок по экспорту отдельных товаров по данным официальной статистики</t>
  </si>
  <si>
    <t xml:space="preserve">Международная торговля товарами Республики Казахстан </t>
  </si>
  <si>
    <t>всего</t>
  </si>
  <si>
    <r>
      <t>1</t>
    </r>
    <r>
      <rPr>
        <sz val="9"/>
        <rFont val="Times New Roman"/>
        <family val="1"/>
        <charset val="204"/>
      </rPr>
      <t>Коэффициент концентрации рассчитывается как квадратный корень суммы квадратов отношений экспорта\импорта отдельных групп товаров к совокупному их объему. Увеличение коэффициента означает увеличение доли некоторых групп товаров в общем объеме.</t>
    </r>
  </si>
  <si>
    <t xml:space="preserve"> 2021 год</t>
  </si>
  <si>
    <t>январь-декабрь 2021 года</t>
  </si>
  <si>
    <t>Увеличение (+)/ уменьшение (-) экспорта за 2021г относительно 2020г</t>
  </si>
  <si>
    <t>количественные поставки экспорта за 2021г</t>
  </si>
  <si>
    <t>средневзвешенная контрактная цена товаров за  2021г</t>
  </si>
  <si>
    <t>2021 год</t>
  </si>
  <si>
    <t>январь-декабрь 2022 года</t>
  </si>
  <si>
    <t>количественные поставки экспорта за 2022г</t>
  </si>
  <si>
    <t>средневзвешенная контрактная цена товаров за  2022г</t>
  </si>
  <si>
    <t>стоимость объема экспорта за 2021г в ценах товаров за  2021г</t>
  </si>
  <si>
    <t xml:space="preserve"> 2022 год</t>
  </si>
  <si>
    <t>2022 год</t>
  </si>
  <si>
    <t>1 кв.22 г./ 1 кв.21 г. (%)</t>
  </si>
  <si>
    <t>1 кв.22 г./ 4 кв.21 г. (%)</t>
  </si>
  <si>
    <t>2 кв.22г./   2 кв.21г. (%)</t>
  </si>
  <si>
    <t>2 кв.22г./   1 кв.22г. (%)</t>
  </si>
  <si>
    <r>
      <t>3 кв.22г./ 3 кв.21г. (%</t>
    </r>
    <r>
      <rPr>
        <strike/>
        <sz val="9"/>
        <rFont val="Times New Roman"/>
        <family val="1"/>
        <charset val="204"/>
      </rPr>
      <t>)</t>
    </r>
  </si>
  <si>
    <t>3 кв.22г./   2 кв.22г. (%)</t>
  </si>
  <si>
    <t>4 кв.22г./ 4 кв.21г (%)</t>
  </si>
  <si>
    <t>4 кв.22г/ 3 кв.22г (%)</t>
  </si>
  <si>
    <t>2022 г/ 2021 г (%)</t>
  </si>
  <si>
    <t>Автомобили, ввезенные физическими лицами (кроме учтенных в официальной статистике)</t>
  </si>
  <si>
    <t>Товары, приобретенные физическими лицами в иностранных Интернет-магазинах</t>
  </si>
  <si>
    <t>Внешнеторговый оборот Республики Казахстан в 2021 и 2022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</si>
</sst>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"/>
    <numFmt numFmtId="168" formatCode="#,##0.0"/>
    <numFmt numFmtId="169" formatCode="#,##0.00000000"/>
    <numFmt numFmtId="170" formatCode="0.00000"/>
    <numFmt numFmtId="171" formatCode="0.0%"/>
    <numFmt numFmtId="172" formatCode="#,##0.000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9" tint="-0.249977111117893"/>
      <name val="Times New Roman"/>
      <family val="1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6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i/>
      <sz val="10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trike/>
      <sz val="9"/>
      <name val="Times New Roman"/>
      <family val="1"/>
      <charset val="204"/>
    </font>
    <font>
      <sz val="11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2">
    <xf numFmtId="0" fontId="0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" fillId="0" borderId="0"/>
    <xf numFmtId="4" fontId="8" fillId="22" borderId="1" applyNumberFormat="0" applyProtection="0">
      <alignment vertical="center"/>
    </xf>
    <xf numFmtId="4" fontId="9" fillId="23" borderId="1" applyNumberFormat="0" applyProtection="0">
      <alignment vertical="center"/>
    </xf>
    <xf numFmtId="4" fontId="8" fillId="23" borderId="1" applyNumberFormat="0" applyProtection="0">
      <alignment horizontal="left" vertical="center" indent="1"/>
    </xf>
    <xf numFmtId="0" fontId="8" fillId="23" borderId="1" applyNumberFormat="0" applyProtection="0">
      <alignment horizontal="left" vertical="top" indent="1"/>
    </xf>
    <xf numFmtId="4" fontId="8" fillId="24" borderId="0" applyNumberFormat="0" applyProtection="0">
      <alignment horizontal="left" vertical="center" indent="1"/>
    </xf>
    <xf numFmtId="4" fontId="10" fillId="4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10" fillId="25" borderId="1" applyNumberFormat="0" applyProtection="0">
      <alignment horizontal="right" vertical="center"/>
    </xf>
    <xf numFmtId="4" fontId="10" fillId="17" borderId="1" applyNumberFormat="0" applyProtection="0">
      <alignment horizontal="right" vertical="center"/>
    </xf>
    <xf numFmtId="4" fontId="10" fillId="21" borderId="1" applyNumberFormat="0" applyProtection="0">
      <alignment horizontal="right" vertical="center"/>
    </xf>
    <xf numFmtId="4" fontId="10" fillId="26" borderId="1" applyNumberFormat="0" applyProtection="0">
      <alignment horizontal="right" vertical="center"/>
    </xf>
    <xf numFmtId="4" fontId="10" fillId="15" borderId="1" applyNumberFormat="0" applyProtection="0">
      <alignment horizontal="right" vertical="center"/>
    </xf>
    <xf numFmtId="4" fontId="10" fillId="27" borderId="1" applyNumberFormat="0" applyProtection="0">
      <alignment horizontal="right" vertical="center"/>
    </xf>
    <xf numFmtId="4" fontId="10" fillId="14" borderId="1" applyNumberFormat="0" applyProtection="0">
      <alignment horizontal="right" vertical="center"/>
    </xf>
    <xf numFmtId="4" fontId="8" fillId="28" borderId="2" applyNumberFormat="0" applyProtection="0">
      <alignment horizontal="left" vertical="center" indent="1"/>
    </xf>
    <xf numFmtId="4" fontId="10" fillId="29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0" fillId="3" borderId="1" applyNumberFormat="0" applyProtection="0">
      <alignment horizontal="right" vertical="center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4" fontId="10" fillId="33" borderId="1" applyNumberFormat="0" applyProtection="0">
      <alignment vertical="center"/>
    </xf>
    <xf numFmtId="4" fontId="13" fillId="33" borderId="1" applyNumberFormat="0" applyProtection="0">
      <alignment vertical="center"/>
    </xf>
    <xf numFmtId="4" fontId="10" fillId="33" borderId="1" applyNumberFormat="0" applyProtection="0">
      <alignment horizontal="left" vertical="center" indent="1"/>
    </xf>
    <xf numFmtId="0" fontId="10" fillId="33" borderId="1" applyNumberFormat="0" applyProtection="0">
      <alignment horizontal="left" vertical="top" indent="1"/>
    </xf>
    <xf numFmtId="4" fontId="10" fillId="29" borderId="1" applyNumberFormat="0" applyProtection="0">
      <alignment horizontal="right" vertical="center"/>
    </xf>
    <xf numFmtId="4" fontId="13" fillId="29" borderId="1" applyNumberFormat="0" applyProtection="0">
      <alignment horizontal="right" vertical="center"/>
    </xf>
    <xf numFmtId="4" fontId="10" fillId="3" borderId="1" applyNumberFormat="0" applyProtection="0">
      <alignment horizontal="left" vertical="center" indent="1"/>
    </xf>
    <xf numFmtId="0" fontId="10" fillId="24" borderId="1" applyNumberFormat="0" applyProtection="0">
      <alignment horizontal="left" vertical="top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5" fillId="29" borderId="1" applyNumberFormat="0" applyProtection="0">
      <alignment horizontal="right" vertical="center"/>
    </xf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2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9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48" fillId="9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9" fillId="0" borderId="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1" fillId="0" borderId="10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0" borderId="0"/>
    <xf numFmtId="0" fontId="26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4" fillId="0" borderId="0"/>
    <xf numFmtId="0" fontId="26" fillId="0" borderId="0"/>
    <xf numFmtId="0" fontId="4" fillId="0" borderId="0"/>
    <xf numFmtId="0" fontId="47" fillId="0" borderId="0"/>
    <xf numFmtId="0" fontId="5" fillId="0" borderId="0"/>
    <xf numFmtId="0" fontId="56" fillId="0" borderId="0"/>
    <xf numFmtId="0" fontId="47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" fillId="0" borderId="0"/>
    <xf numFmtId="0" fontId="5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53" fillId="0" borderId="1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59" fillId="7" borderId="14" applyNumberFormat="0" applyFont="0" applyAlignment="0" applyProtection="0"/>
    <xf numFmtId="0" fontId="5" fillId="7" borderId="14" applyNumberFormat="0" applyFont="0" applyAlignment="0" applyProtection="0"/>
    <xf numFmtId="0" fontId="24" fillId="0" borderId="0" applyNumberFormat="0" applyFill="0" applyBorder="0" applyAlignment="0" applyProtection="0"/>
    <xf numFmtId="0" fontId="59" fillId="0" borderId="0"/>
    <xf numFmtId="0" fontId="3" fillId="0" borderId="0"/>
    <xf numFmtId="0" fontId="25" fillId="22" borderId="0" applyNumberFormat="0" applyBorder="0" applyAlignment="0" applyProtection="0"/>
    <xf numFmtId="0" fontId="3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5" fillId="6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7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74">
    <xf numFmtId="0" fontId="0" fillId="0" borderId="0" xfId="0"/>
    <xf numFmtId="0" fontId="36" fillId="0" borderId="0" xfId="395" applyFont="1" applyAlignment="1">
      <alignment horizontal="centerContinuous"/>
    </xf>
    <xf numFmtId="0" fontId="36" fillId="0" borderId="0" xfId="395" applyFont="1"/>
    <xf numFmtId="0" fontId="37" fillId="0" borderId="0" xfId="395" applyFont="1" applyAlignment="1">
      <alignment horizontal="right"/>
    </xf>
    <xf numFmtId="167" fontId="36" fillId="0" borderId="0" xfId="395" applyNumberFormat="1" applyFont="1"/>
    <xf numFmtId="168" fontId="37" fillId="0" borderId="17" xfId="395" applyNumberFormat="1" applyFont="1" applyFill="1" applyBorder="1" applyAlignment="1">
      <alignment horizontal="center"/>
    </xf>
    <xf numFmtId="168" fontId="36" fillId="0" borderId="17" xfId="395" applyNumberFormat="1" applyFont="1" applyFill="1" applyBorder="1" applyAlignment="1">
      <alignment horizontal="center"/>
    </xf>
    <xf numFmtId="0" fontId="36" fillId="0" borderId="0" xfId="395" applyFont="1" applyAlignment="1"/>
    <xf numFmtId="0" fontId="36" fillId="0" borderId="0" xfId="395" applyFont="1" applyFill="1" applyBorder="1" applyAlignment="1"/>
    <xf numFmtId="0" fontId="44" fillId="0" borderId="0" xfId="394" applyFont="1" applyFill="1" applyBorder="1" applyAlignment="1">
      <alignment horizontal="left"/>
    </xf>
    <xf numFmtId="0" fontId="36" fillId="0" borderId="0" xfId="395" applyFont="1" applyBorder="1"/>
    <xf numFmtId="0" fontId="36" fillId="0" borderId="0" xfId="0" applyFont="1"/>
    <xf numFmtId="0" fontId="45" fillId="0" borderId="18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/>
    </xf>
    <xf numFmtId="2" fontId="45" fillId="0" borderId="19" xfId="0" applyNumberFormat="1" applyFont="1" applyBorder="1" applyAlignment="1">
      <alignment horizontal="center" wrapText="1"/>
    </xf>
    <xf numFmtId="0" fontId="36" fillId="0" borderId="0" xfId="0" applyFont="1" applyFill="1"/>
    <xf numFmtId="0" fontId="36" fillId="0" borderId="0" xfId="395" applyFont="1" applyFill="1" applyBorder="1"/>
    <xf numFmtId="168" fontId="36" fillId="0" borderId="0" xfId="395" applyNumberFormat="1" applyFont="1" applyFill="1" applyBorder="1"/>
    <xf numFmtId="168" fontId="36" fillId="0" borderId="0" xfId="395" applyNumberFormat="1" applyFont="1" applyFill="1" applyBorder="1" applyAlignment="1"/>
    <xf numFmtId="0" fontId="36" fillId="0" borderId="0" xfId="0" applyFont="1" applyFill="1" applyBorder="1"/>
    <xf numFmtId="168" fontId="36" fillId="38" borderId="28" xfId="0" applyNumberFormat="1" applyFont="1" applyFill="1" applyBorder="1" applyAlignment="1">
      <alignment horizontal="center"/>
    </xf>
    <xf numFmtId="168" fontId="36" fillId="0" borderId="28" xfId="0" applyNumberFormat="1" applyFont="1" applyFill="1" applyBorder="1" applyAlignment="1">
      <alignment horizontal="center"/>
    </xf>
    <xf numFmtId="168" fontId="37" fillId="0" borderId="27" xfId="0" applyNumberFormat="1" applyFont="1" applyFill="1" applyBorder="1" applyAlignment="1">
      <alignment horizontal="center"/>
    </xf>
    <xf numFmtId="0" fontId="41" fillId="0" borderId="0" xfId="395" applyFont="1" applyFill="1" applyBorder="1" applyAlignment="1">
      <alignment horizontal="centerContinuous"/>
    </xf>
    <xf numFmtId="0" fontId="38" fillId="0" borderId="23" xfId="395" applyFont="1" applyBorder="1" applyAlignment="1">
      <alignment horizontal="center" vertical="center"/>
    </xf>
    <xf numFmtId="0" fontId="39" fillId="0" borderId="26" xfId="395" applyFont="1" applyFill="1" applyBorder="1" applyAlignment="1">
      <alignment horizontal="center" vertical="center"/>
    </xf>
    <xf numFmtId="0" fontId="38" fillId="0" borderId="26" xfId="395" applyFont="1" applyBorder="1" applyAlignment="1">
      <alignment horizontal="center" vertical="center"/>
    </xf>
    <xf numFmtId="0" fontId="39" fillId="0" borderId="17" xfId="394" applyFont="1" applyBorder="1" applyAlignment="1">
      <alignment horizontal="center" vertical="center" wrapText="1"/>
    </xf>
    <xf numFmtId="0" fontId="38" fillId="0" borderId="27" xfId="395" applyFont="1" applyBorder="1" applyAlignment="1">
      <alignment horizontal="center" vertical="center"/>
    </xf>
    <xf numFmtId="167" fontId="39" fillId="0" borderId="17" xfId="395" applyNumberFormat="1" applyFont="1" applyFill="1" applyBorder="1" applyAlignment="1">
      <alignment horizontal="center" vertical="center"/>
    </xf>
    <xf numFmtId="0" fontId="38" fillId="0" borderId="17" xfId="395" applyFont="1" applyBorder="1" applyAlignment="1">
      <alignment horizontal="center" vertical="center"/>
    </xf>
    <xf numFmtId="0" fontId="36" fillId="38" borderId="17" xfId="395" applyFont="1" applyFill="1" applyBorder="1" applyAlignment="1">
      <alignment wrapText="1"/>
    </xf>
    <xf numFmtId="168" fontId="36" fillId="38" borderId="27" xfId="395" applyNumberFormat="1" applyFont="1" applyFill="1" applyBorder="1" applyAlignment="1">
      <alignment horizontal="center"/>
    </xf>
    <xf numFmtId="168" fontId="37" fillId="38" borderId="17" xfId="395" applyNumberFormat="1" applyFont="1" applyFill="1" applyBorder="1" applyAlignment="1">
      <alignment horizontal="center"/>
    </xf>
    <xf numFmtId="168" fontId="36" fillId="38" borderId="17" xfId="395" applyNumberFormat="1" applyFont="1" applyFill="1" applyBorder="1" applyAlignment="1">
      <alignment horizontal="center"/>
    </xf>
    <xf numFmtId="0" fontId="36" fillId="0" borderId="17" xfId="395" applyFont="1" applyBorder="1" applyAlignment="1">
      <alignment wrapText="1"/>
    </xf>
    <xf numFmtId="168" fontId="36" fillId="0" borderId="27" xfId="395" applyNumberFormat="1" applyFont="1" applyFill="1" applyBorder="1" applyAlignment="1">
      <alignment horizontal="center"/>
    </xf>
    <xf numFmtId="0" fontId="36" fillId="0" borderId="17" xfId="395" applyFont="1" applyFill="1" applyBorder="1" applyAlignment="1">
      <alignment wrapText="1"/>
    </xf>
    <xf numFmtId="0" fontId="38" fillId="0" borderId="26" xfId="395" applyFont="1" applyFill="1" applyBorder="1" applyAlignment="1">
      <alignment horizontal="left" wrapText="1"/>
    </xf>
    <xf numFmtId="168" fontId="38" fillId="0" borderId="23" xfId="395" applyNumberFormat="1" applyFont="1" applyFill="1" applyBorder="1" applyAlignment="1">
      <alignment horizontal="center"/>
    </xf>
    <xf numFmtId="168" fontId="38" fillId="0" borderId="26" xfId="395" applyNumberFormat="1" applyFont="1" applyFill="1" applyBorder="1" applyAlignment="1">
      <alignment horizontal="center"/>
    </xf>
    <xf numFmtId="0" fontId="38" fillId="0" borderId="0" xfId="395" applyFont="1" applyFill="1" applyBorder="1" applyAlignment="1">
      <alignment horizontal="centerContinuous"/>
    </xf>
    <xf numFmtId="0" fontId="36" fillId="0" borderId="0" xfId="0" applyFont="1" applyFill="1" applyBorder="1" applyAlignment="1">
      <alignment wrapText="1"/>
    </xf>
    <xf numFmtId="0" fontId="36" fillId="0" borderId="0" xfId="0" applyFont="1" applyFill="1" applyBorder="1" applyAlignment="1"/>
    <xf numFmtId="3" fontId="39" fillId="0" borderId="26" xfId="395" applyNumberFormat="1" applyFont="1" applyFill="1" applyBorder="1" applyAlignment="1">
      <alignment horizontal="center"/>
    </xf>
    <xf numFmtId="1" fontId="38" fillId="0" borderId="18" xfId="0" applyNumberFormat="1" applyFont="1" applyFill="1" applyBorder="1" applyAlignment="1">
      <alignment horizontal="center" wrapText="1"/>
    </xf>
    <xf numFmtId="0" fontId="57" fillId="0" borderId="18" xfId="0" applyFont="1" applyBorder="1" applyAlignment="1">
      <alignment horizontal="center"/>
    </xf>
    <xf numFmtId="168" fontId="38" fillId="38" borderId="28" xfId="0" applyNumberFormat="1" applyFont="1" applyFill="1" applyBorder="1" applyAlignment="1">
      <alignment horizontal="center"/>
    </xf>
    <xf numFmtId="168" fontId="36" fillId="0" borderId="28" xfId="0" applyNumberFormat="1" applyFont="1" applyBorder="1" applyAlignment="1">
      <alignment horizontal="center"/>
    </xf>
    <xf numFmtId="2" fontId="38" fillId="0" borderId="19" xfId="0" applyNumberFormat="1" applyFont="1" applyBorder="1" applyAlignment="1">
      <alignment horizontal="center" wrapText="1"/>
    </xf>
    <xf numFmtId="2" fontId="38" fillId="0" borderId="19" xfId="0" applyNumberFormat="1" applyFont="1" applyBorder="1" applyAlignment="1">
      <alignment horizontal="center"/>
    </xf>
    <xf numFmtId="167" fontId="38" fillId="0" borderId="19" xfId="0" applyNumberFormat="1" applyFont="1" applyBorder="1" applyAlignment="1">
      <alignment horizontal="center"/>
    </xf>
    <xf numFmtId="0" fontId="36" fillId="38" borderId="18" xfId="0" applyFont="1" applyFill="1" applyBorder="1"/>
    <xf numFmtId="0" fontId="38" fillId="38" borderId="18" xfId="0" applyFont="1" applyFill="1" applyBorder="1" applyAlignment="1">
      <alignment wrapText="1"/>
    </xf>
    <xf numFmtId="168" fontId="38" fillId="38" borderId="18" xfId="0" applyNumberFormat="1" applyFont="1" applyFill="1" applyBorder="1" applyAlignment="1">
      <alignment horizontal="center"/>
    </xf>
    <xf numFmtId="0" fontId="38" fillId="38" borderId="18" xfId="0" applyFont="1" applyFill="1" applyBorder="1" applyAlignment="1">
      <alignment horizontal="center"/>
    </xf>
    <xf numFmtId="2" fontId="38" fillId="38" borderId="18" xfId="0" applyNumberFormat="1" applyFont="1" applyFill="1" applyBorder="1" applyAlignment="1">
      <alignment horizontal="center"/>
    </xf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8" fontId="36" fillId="0" borderId="18" xfId="0" applyNumberFormat="1" applyFont="1" applyBorder="1" applyAlignment="1">
      <alignment horizontal="center"/>
    </xf>
    <xf numFmtId="168" fontId="36" fillId="38" borderId="18" xfId="0" applyNumberFormat="1" applyFont="1" applyFill="1" applyBorder="1" applyAlignment="1">
      <alignment horizontal="center"/>
    </xf>
    <xf numFmtId="168" fontId="36" fillId="0" borderId="18" xfId="0" applyNumberFormat="1" applyFont="1" applyFill="1" applyBorder="1" applyAlignment="1">
      <alignment horizontal="center"/>
    </xf>
    <xf numFmtId="0" fontId="36" fillId="0" borderId="18" xfId="0" applyFont="1" applyBorder="1" applyAlignment="1">
      <alignment horizontal="left"/>
    </xf>
    <xf numFmtId="0" fontId="36" fillId="0" borderId="18" xfId="0" applyFont="1" applyBorder="1" applyAlignment="1">
      <alignment horizontal="left" wrapText="1" indent="1"/>
    </xf>
    <xf numFmtId="0" fontId="36" fillId="0" borderId="18" xfId="0" applyFont="1" applyFill="1" applyBorder="1"/>
    <xf numFmtId="0" fontId="60" fillId="0" borderId="0" xfId="0" applyFont="1" applyFill="1"/>
    <xf numFmtId="0" fontId="38" fillId="0" borderId="22" xfId="0" applyFont="1" applyFill="1" applyBorder="1" applyAlignment="1">
      <alignment horizontal="center"/>
    </xf>
    <xf numFmtId="167" fontId="36" fillId="0" borderId="18" xfId="0" applyNumberFormat="1" applyFont="1" applyBorder="1" applyAlignment="1">
      <alignment horizontal="center"/>
    </xf>
    <xf numFmtId="0" fontId="39" fillId="0" borderId="23" xfId="395" applyFont="1" applyFill="1" applyBorder="1" applyAlignment="1">
      <alignment horizontal="center" vertical="center"/>
    </xf>
    <xf numFmtId="167" fontId="39" fillId="0" borderId="27" xfId="395" applyNumberFormat="1" applyFont="1" applyFill="1" applyBorder="1" applyAlignment="1">
      <alignment horizontal="center" vertical="center"/>
    </xf>
    <xf numFmtId="168" fontId="37" fillId="38" borderId="27" xfId="395" applyNumberFormat="1" applyFont="1" applyFill="1" applyBorder="1" applyAlignment="1">
      <alignment horizontal="center"/>
    </xf>
    <xf numFmtId="168" fontId="37" fillId="0" borderId="27" xfId="395" applyNumberFormat="1" applyFont="1" applyFill="1" applyBorder="1" applyAlignment="1">
      <alignment horizontal="center"/>
    </xf>
    <xf numFmtId="3" fontId="39" fillId="0" borderId="23" xfId="395" applyNumberFormat="1" applyFont="1" applyFill="1" applyBorder="1" applyAlignment="1">
      <alignment horizontal="center"/>
    </xf>
    <xf numFmtId="168" fontId="39" fillId="0" borderId="23" xfId="395" applyNumberFormat="1" applyFont="1" applyFill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8" fontId="38" fillId="38" borderId="0" xfId="0" applyNumberFormat="1" applyFont="1" applyFill="1" applyBorder="1" applyAlignment="1">
      <alignment horizontal="center"/>
    </xf>
    <xf numFmtId="168" fontId="36" fillId="38" borderId="0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168" fontId="38" fillId="38" borderId="17" xfId="0" applyNumberFormat="1" applyFont="1" applyFill="1" applyBorder="1" applyAlignment="1">
      <alignment horizontal="center"/>
    </xf>
    <xf numFmtId="168" fontId="36" fillId="38" borderId="17" xfId="0" applyNumberFormat="1" applyFont="1" applyFill="1" applyBorder="1" applyAlignment="1">
      <alignment horizontal="center"/>
    </xf>
    <xf numFmtId="168" fontId="36" fillId="0" borderId="17" xfId="0" applyNumberFormat="1" applyFont="1" applyFill="1" applyBorder="1" applyAlignment="1">
      <alignment horizontal="center"/>
    </xf>
    <xf numFmtId="0" fontId="37" fillId="0" borderId="29" xfId="0" applyFont="1" applyBorder="1" applyAlignment="1">
      <alignment horizontal="right"/>
    </xf>
    <xf numFmtId="0" fontId="36" fillId="38" borderId="18" xfId="0" applyFont="1" applyFill="1" applyBorder="1" applyAlignment="1">
      <alignment horizontal="left" wrapText="1" indent="1"/>
    </xf>
    <xf numFmtId="0" fontId="36" fillId="0" borderId="18" xfId="0" applyFont="1" applyFill="1" applyBorder="1" applyAlignment="1">
      <alignment horizontal="left" wrapText="1" indent="1"/>
    </xf>
    <xf numFmtId="0" fontId="63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 applyFill="1"/>
    <xf numFmtId="0" fontId="38" fillId="0" borderId="0" xfId="0" applyFont="1" applyFill="1" applyAlignment="1">
      <alignment horizontal="center"/>
    </xf>
    <xf numFmtId="167" fontId="36" fillId="0" borderId="0" xfId="0" applyNumberFormat="1" applyFont="1" applyFill="1" applyBorder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167" fontId="36" fillId="0" borderId="18" xfId="0" applyNumberFormat="1" applyFont="1" applyFill="1" applyBorder="1" applyAlignment="1">
      <alignment horizontal="centerContinuous"/>
    </xf>
    <xf numFmtId="168" fontId="36" fillId="38" borderId="27" xfId="0" applyNumberFormat="1" applyFont="1" applyFill="1" applyBorder="1" applyAlignment="1">
      <alignment horizontal="center"/>
    </xf>
    <xf numFmtId="168" fontId="36" fillId="0" borderId="27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168" fontId="38" fillId="38" borderId="27" xfId="0" applyNumberFormat="1" applyFont="1" applyFill="1" applyBorder="1" applyAlignment="1">
      <alignment horizontal="center"/>
    </xf>
    <xf numFmtId="0" fontId="65" fillId="0" borderId="0" xfId="0" applyFont="1" applyFill="1"/>
    <xf numFmtId="168" fontId="37" fillId="0" borderId="28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left"/>
    </xf>
    <xf numFmtId="4" fontId="36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168" fontId="36" fillId="38" borderId="24" xfId="0" applyNumberFormat="1" applyFont="1" applyFill="1" applyBorder="1" applyAlignment="1">
      <alignment horizontal="center"/>
    </xf>
    <xf numFmtId="168" fontId="36" fillId="38" borderId="30" xfId="0" applyNumberFormat="1" applyFont="1" applyFill="1" applyBorder="1" applyAlignment="1">
      <alignment horizontal="center"/>
    </xf>
    <xf numFmtId="4" fontId="36" fillId="0" borderId="28" xfId="0" applyNumberFormat="1" applyFont="1" applyFill="1" applyBorder="1" applyAlignment="1">
      <alignment horizontal="center"/>
    </xf>
    <xf numFmtId="168" fontId="36" fillId="38" borderId="28" xfId="0" applyNumberFormat="1" applyFont="1" applyFill="1" applyBorder="1" applyAlignment="1">
      <alignment horizontal="left" wrapText="1" indent="3"/>
    </xf>
    <xf numFmtId="0" fontId="38" fillId="38" borderId="24" xfId="0" applyNumberFormat="1" applyFont="1" applyFill="1" applyBorder="1" applyAlignment="1">
      <alignment horizontal="left" wrapText="1"/>
    </xf>
    <xf numFmtId="0" fontId="36" fillId="0" borderId="28" xfId="0" applyNumberFormat="1" applyFont="1" applyFill="1" applyBorder="1" applyAlignment="1">
      <alignment horizontal="left" wrapText="1" indent="1"/>
    </xf>
    <xf numFmtId="0" fontId="36" fillId="38" borderId="28" xfId="0" applyNumberFormat="1" applyFont="1" applyFill="1" applyBorder="1" applyAlignment="1">
      <alignment horizontal="left" wrapText="1" indent="1"/>
    </xf>
    <xf numFmtId="0" fontId="37" fillId="0" borderId="28" xfId="0" applyNumberFormat="1" applyFont="1" applyFill="1" applyBorder="1" applyAlignment="1">
      <alignment horizontal="left" wrapText="1"/>
    </xf>
    <xf numFmtId="0" fontId="38" fillId="38" borderId="28" xfId="0" applyNumberFormat="1" applyFont="1" applyFill="1" applyBorder="1" applyAlignment="1">
      <alignment horizontal="left" wrapText="1"/>
    </xf>
    <xf numFmtId="0" fontId="36" fillId="38" borderId="28" xfId="0" applyNumberFormat="1" applyFont="1" applyFill="1" applyBorder="1" applyAlignment="1">
      <alignment horizontal="left" wrapText="1" indent="3"/>
    </xf>
    <xf numFmtId="0" fontId="36" fillId="38" borderId="28" xfId="0" applyNumberFormat="1" applyFont="1" applyFill="1" applyBorder="1" applyAlignment="1">
      <alignment horizontal="left" wrapText="1"/>
    </xf>
    <xf numFmtId="0" fontId="36" fillId="38" borderId="28" xfId="0" applyNumberFormat="1" applyFont="1" applyFill="1" applyBorder="1" applyAlignment="1">
      <alignment horizontal="left" wrapText="1" indent="2"/>
    </xf>
    <xf numFmtId="0" fontId="36" fillId="0" borderId="28" xfId="0" applyNumberFormat="1" applyFont="1" applyFill="1" applyBorder="1" applyAlignment="1">
      <alignment horizontal="left" wrapText="1" indent="2"/>
    </xf>
    <xf numFmtId="167" fontId="36" fillId="0" borderId="19" xfId="0" applyNumberFormat="1" applyFont="1" applyFill="1" applyBorder="1" applyAlignment="1">
      <alignment horizontal="center"/>
    </xf>
    <xf numFmtId="0" fontId="36" fillId="0" borderId="28" xfId="0" applyNumberFormat="1" applyFont="1" applyFill="1" applyBorder="1" applyAlignment="1">
      <alignment horizontal="left" vertical="center" wrapText="1" indent="1"/>
    </xf>
    <xf numFmtId="0" fontId="39" fillId="0" borderId="23" xfId="395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 wrapText="1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top"/>
    </xf>
    <xf numFmtId="168" fontId="36" fillId="38" borderId="19" xfId="0" applyNumberFormat="1" applyFont="1" applyFill="1" applyBorder="1" applyAlignment="1">
      <alignment horizontal="center"/>
    </xf>
    <xf numFmtId="168" fontId="37" fillId="0" borderId="17" xfId="0" applyNumberFormat="1" applyFont="1" applyFill="1" applyBorder="1" applyAlignment="1">
      <alignment horizontal="center"/>
    </xf>
    <xf numFmtId="168" fontId="36" fillId="0" borderId="0" xfId="0" applyNumberFormat="1" applyFont="1" applyFill="1"/>
    <xf numFmtId="0" fontId="38" fillId="0" borderId="0" xfId="0" applyFont="1" applyFill="1" applyAlignment="1">
      <alignment horizontal="center"/>
    </xf>
    <xf numFmtId="167" fontId="42" fillId="0" borderId="18" xfId="0" applyNumberFormat="1" applyFont="1" applyFill="1" applyBorder="1" applyAlignment="1">
      <alignment horizontal="center"/>
    </xf>
    <xf numFmtId="167" fontId="36" fillId="0" borderId="18" xfId="0" applyNumberFormat="1" applyFont="1" applyFill="1" applyBorder="1" applyAlignment="1">
      <alignment horizontal="center"/>
    </xf>
    <xf numFmtId="168" fontId="36" fillId="39" borderId="17" xfId="0" applyNumberFormat="1" applyFont="1" applyFill="1" applyBorder="1" applyAlignment="1">
      <alignment horizontal="center"/>
    </xf>
    <xf numFmtId="168" fontId="36" fillId="39" borderId="0" xfId="0" applyNumberFormat="1" applyFont="1" applyFill="1" applyBorder="1" applyAlignment="1">
      <alignment horizontal="center"/>
    </xf>
    <xf numFmtId="168" fontId="36" fillId="39" borderId="28" xfId="0" applyNumberFormat="1" applyFont="1" applyFill="1" applyBorder="1" applyAlignment="1">
      <alignment horizontal="center"/>
    </xf>
    <xf numFmtId="168" fontId="36" fillId="39" borderId="27" xfId="0" applyNumberFormat="1" applyFont="1" applyFill="1" applyBorder="1" applyAlignment="1">
      <alignment horizontal="center"/>
    </xf>
    <xf numFmtId="0" fontId="5" fillId="0" borderId="0" xfId="0" applyFont="1"/>
    <xf numFmtId="0" fontId="39" fillId="0" borderId="18" xfId="0" applyFont="1" applyFill="1" applyBorder="1" applyAlignment="1">
      <alignment horizontal="center"/>
    </xf>
    <xf numFmtId="168" fontId="36" fillId="0" borderId="27" xfId="0" applyNumberFormat="1" applyFont="1" applyBorder="1" applyAlignment="1">
      <alignment horizontal="center"/>
    </xf>
    <xf numFmtId="167" fontId="36" fillId="0" borderId="0" xfId="0" applyNumberFormat="1" applyFont="1" applyFill="1"/>
    <xf numFmtId="0" fontId="38" fillId="0" borderId="0" xfId="0" applyFont="1" applyFill="1" applyAlignment="1">
      <alignment horizontal="center"/>
    </xf>
    <xf numFmtId="170" fontId="36" fillId="39" borderId="28" xfId="0" applyNumberFormat="1" applyFont="1" applyFill="1" applyBorder="1" applyAlignment="1">
      <alignment horizontal="left" vertical="top" wrapText="1"/>
    </xf>
    <xf numFmtId="168" fontId="38" fillId="39" borderId="17" xfId="0" applyNumberFormat="1" applyFont="1" applyFill="1" applyBorder="1" applyAlignment="1">
      <alignment horizontal="center"/>
    </xf>
    <xf numFmtId="168" fontId="38" fillId="39" borderId="0" xfId="0" applyNumberFormat="1" applyFont="1" applyFill="1" applyBorder="1" applyAlignment="1">
      <alignment horizontal="center"/>
    </xf>
    <xf numFmtId="168" fontId="38" fillId="39" borderId="28" xfId="0" applyNumberFormat="1" applyFont="1" applyFill="1" applyBorder="1" applyAlignment="1">
      <alignment horizontal="center"/>
    </xf>
    <xf numFmtId="0" fontId="36" fillId="39" borderId="28" xfId="0" applyNumberFormat="1" applyFont="1" applyFill="1" applyBorder="1" applyAlignment="1">
      <alignment horizontal="left" vertical="center" wrapText="1" indent="1"/>
    </xf>
    <xf numFmtId="0" fontId="36" fillId="39" borderId="28" xfId="0" applyNumberFormat="1" applyFont="1" applyFill="1" applyBorder="1" applyAlignment="1">
      <alignment horizontal="left" wrapText="1" indent="3"/>
    </xf>
    <xf numFmtId="0" fontId="36" fillId="39" borderId="28" xfId="0" applyNumberFormat="1" applyFont="1" applyFill="1" applyBorder="1" applyAlignment="1">
      <alignment horizontal="left" wrapText="1"/>
    </xf>
    <xf numFmtId="2" fontId="66" fillId="39" borderId="28" xfId="0" applyNumberFormat="1" applyFont="1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0" fontId="39" fillId="0" borderId="21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168" fontId="38" fillId="0" borderId="18" xfId="0" applyNumberFormat="1" applyFont="1" applyFill="1" applyBorder="1" applyAlignment="1">
      <alignment horizontal="center"/>
    </xf>
    <xf numFmtId="168" fontId="39" fillId="0" borderId="18" xfId="0" applyNumberFormat="1" applyFont="1" applyFill="1" applyBorder="1" applyAlignment="1">
      <alignment horizontal="center"/>
    </xf>
    <xf numFmtId="0" fontId="41" fillId="0" borderId="18" xfId="0" applyFont="1" applyFill="1" applyBorder="1"/>
    <xf numFmtId="0" fontId="37" fillId="0" borderId="18" xfId="0" applyFont="1" applyFill="1" applyBorder="1" applyAlignment="1">
      <alignment horizontal="center"/>
    </xf>
    <xf numFmtId="168" fontId="37" fillId="0" borderId="18" xfId="0" applyNumberFormat="1" applyFont="1" applyFill="1" applyBorder="1" applyAlignment="1">
      <alignment horizontal="center"/>
    </xf>
    <xf numFmtId="0" fontId="36" fillId="0" borderId="18" xfId="0" applyFont="1" applyFill="1" applyBorder="1" applyAlignment="1">
      <alignment horizontal="right"/>
    </xf>
    <xf numFmtId="0" fontId="38" fillId="0" borderId="0" xfId="0" applyFont="1" applyFill="1"/>
    <xf numFmtId="0" fontId="38" fillId="0" borderId="18" xfId="0" applyFont="1" applyFill="1" applyBorder="1" applyAlignment="1">
      <alignment horizontal="left" indent="2"/>
    </xf>
    <xf numFmtId="0" fontId="38" fillId="0" borderId="18" xfId="0" applyFont="1" applyFill="1" applyBorder="1" applyAlignment="1">
      <alignment horizontal="left" indent="4"/>
    </xf>
    <xf numFmtId="0" fontId="37" fillId="0" borderId="18" xfId="0" applyFont="1" applyFill="1" applyBorder="1" applyAlignment="1">
      <alignment horizontal="left" indent="10"/>
    </xf>
    <xf numFmtId="169" fontId="36" fillId="0" borderId="0" xfId="0" applyNumberFormat="1" applyFont="1" applyFill="1"/>
    <xf numFmtId="0" fontId="38" fillId="38" borderId="18" xfId="0" applyFont="1" applyFill="1" applyBorder="1"/>
    <xf numFmtId="168" fontId="39" fillId="38" borderId="18" xfId="0" applyNumberFormat="1" applyFont="1" applyFill="1" applyBorder="1" applyAlignment="1">
      <alignment horizontal="center"/>
    </xf>
    <xf numFmtId="0" fontId="37" fillId="38" borderId="18" xfId="0" applyFont="1" applyFill="1" applyBorder="1" applyAlignment="1">
      <alignment horizontal="center"/>
    </xf>
    <xf numFmtId="168" fontId="37" fillId="38" borderId="18" xfId="0" applyNumberFormat="1" applyFont="1" applyFill="1" applyBorder="1" applyAlignment="1">
      <alignment horizontal="center"/>
    </xf>
    <xf numFmtId="0" fontId="36" fillId="38" borderId="18" xfId="0" applyFont="1" applyFill="1" applyBorder="1" applyAlignment="1">
      <alignment horizontal="right"/>
    </xf>
    <xf numFmtId="0" fontId="38" fillId="38" borderId="18" xfId="0" applyFont="1" applyFill="1" applyBorder="1" applyAlignment="1">
      <alignment horizontal="left" indent="1"/>
    </xf>
    <xf numFmtId="0" fontId="38" fillId="38" borderId="18" xfId="0" applyFont="1" applyFill="1" applyBorder="1" applyAlignment="1">
      <alignment horizontal="left" indent="2"/>
    </xf>
    <xf numFmtId="0" fontId="38" fillId="38" borderId="18" xfId="0" applyFont="1" applyFill="1" applyBorder="1" applyAlignment="1">
      <alignment horizontal="left" indent="7"/>
    </xf>
    <xf numFmtId="0" fontId="38" fillId="0" borderId="0" xfId="0" applyFont="1" applyFill="1" applyAlignment="1">
      <alignment horizontal="center"/>
    </xf>
    <xf numFmtId="0" fontId="67" fillId="0" borderId="0" xfId="0" applyFont="1" applyFill="1" applyAlignment="1">
      <alignment horizontal="right"/>
    </xf>
    <xf numFmtId="0" fontId="0" fillId="0" borderId="0" xfId="0"/>
    <xf numFmtId="0" fontId="68" fillId="0" borderId="0" xfId="0" applyFont="1"/>
    <xf numFmtId="0" fontId="69" fillId="0" borderId="0" xfId="0" applyFont="1"/>
    <xf numFmtId="0" fontId="70" fillId="0" borderId="18" xfId="0" applyFont="1" applyBorder="1"/>
    <xf numFmtId="0" fontId="36" fillId="0" borderId="28" xfId="0" applyNumberFormat="1" applyFont="1" applyFill="1" applyBorder="1" applyAlignment="1">
      <alignment horizontal="left" wrapText="1"/>
    </xf>
    <xf numFmtId="0" fontId="38" fillId="0" borderId="28" xfId="0" applyNumberFormat="1" applyFont="1" applyFill="1" applyBorder="1" applyAlignment="1">
      <alignment horizontal="left" wrapText="1"/>
    </xf>
    <xf numFmtId="0" fontId="36" fillId="0" borderId="22" xfId="0" applyNumberFormat="1" applyFont="1" applyFill="1" applyBorder="1" applyAlignment="1">
      <alignment horizontal="left" wrapText="1" indent="1"/>
    </xf>
    <xf numFmtId="168" fontId="36" fillId="0" borderId="22" xfId="0" applyNumberFormat="1" applyFont="1" applyFill="1" applyBorder="1" applyAlignment="1">
      <alignment horizontal="center"/>
    </xf>
    <xf numFmtId="168" fontId="36" fillId="0" borderId="29" xfId="0" applyNumberFormat="1" applyFont="1" applyFill="1" applyBorder="1" applyAlignment="1">
      <alignment horizontal="center"/>
    </xf>
    <xf numFmtId="168" fontId="36" fillId="0" borderId="26" xfId="0" applyNumberFormat="1" applyFont="1" applyFill="1" applyBorder="1" applyAlignment="1">
      <alignment horizontal="center"/>
    </xf>
    <xf numFmtId="168" fontId="37" fillId="38" borderId="17" xfId="0" applyNumberFormat="1" applyFont="1" applyFill="1" applyBorder="1" applyAlignment="1">
      <alignment horizontal="center"/>
    </xf>
    <xf numFmtId="168" fontId="37" fillId="38" borderId="0" xfId="0" applyNumberFormat="1" applyFont="1" applyFill="1" applyBorder="1" applyAlignment="1">
      <alignment horizontal="center"/>
    </xf>
    <xf numFmtId="168" fontId="37" fillId="38" borderId="28" xfId="0" applyNumberFormat="1" applyFont="1" applyFill="1" applyBorder="1" applyAlignment="1">
      <alignment horizontal="center"/>
    </xf>
    <xf numFmtId="0" fontId="36" fillId="38" borderId="28" xfId="0" applyFont="1" applyFill="1" applyBorder="1" applyAlignment="1">
      <alignment horizontal="left"/>
    </xf>
    <xf numFmtId="0" fontId="36" fillId="38" borderId="28" xfId="0" applyFont="1" applyFill="1" applyBorder="1"/>
    <xf numFmtId="0" fontId="36" fillId="38" borderId="0" xfId="0" applyFont="1" applyFill="1" applyBorder="1" applyAlignment="1">
      <alignment horizontal="center"/>
    </xf>
    <xf numFmtId="0" fontId="36" fillId="38" borderId="28" xfId="0" applyFont="1" applyFill="1" applyBorder="1" applyAlignment="1">
      <alignment horizontal="center"/>
    </xf>
    <xf numFmtId="0" fontId="36" fillId="38" borderId="27" xfId="0" applyFont="1" applyFill="1" applyBorder="1"/>
    <xf numFmtId="0" fontId="36" fillId="38" borderId="0" xfId="0" applyFont="1" applyFill="1" applyBorder="1"/>
    <xf numFmtId="0" fontId="36" fillId="38" borderId="17" xfId="0" applyFont="1" applyFill="1" applyBorder="1"/>
    <xf numFmtId="0" fontId="36" fillId="0" borderId="0" xfId="0" applyFont="1" applyFill="1" applyBorder="1" applyAlignment="1">
      <alignment vertical="top" wrapText="1"/>
    </xf>
    <xf numFmtId="167" fontId="42" fillId="0" borderId="19" xfId="0" applyNumberFormat="1" applyFont="1" applyFill="1" applyBorder="1" applyAlignment="1">
      <alignment horizontal="center"/>
    </xf>
    <xf numFmtId="0" fontId="71" fillId="0" borderId="0" xfId="560"/>
    <xf numFmtId="0" fontId="38" fillId="38" borderId="18" xfId="0" applyFont="1" applyFill="1" applyBorder="1" applyAlignment="1">
      <alignment horizontal="left" indent="4"/>
    </xf>
    <xf numFmtId="168" fontId="64" fillId="0" borderId="0" xfId="0" applyNumberFormat="1" applyFont="1" applyFill="1"/>
    <xf numFmtId="171" fontId="64" fillId="0" borderId="0" xfId="561" applyNumberFormat="1" applyFont="1" applyFill="1"/>
    <xf numFmtId="171" fontId="65" fillId="0" borderId="0" xfId="561" applyNumberFormat="1" applyFont="1" applyFill="1"/>
    <xf numFmtId="168" fontId="38" fillId="0" borderId="0" xfId="0" applyNumberFormat="1" applyFont="1" applyFill="1" applyAlignment="1">
      <alignment horizontal="center"/>
    </xf>
    <xf numFmtId="168" fontId="36" fillId="0" borderId="0" xfId="395" applyNumberFormat="1" applyFont="1"/>
    <xf numFmtId="168" fontId="36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wrapText="1"/>
    </xf>
    <xf numFmtId="0" fontId="0" fillId="0" borderId="0" xfId="0" applyBorder="1"/>
    <xf numFmtId="0" fontId="0" fillId="0" borderId="0" xfId="0"/>
    <xf numFmtId="4" fontId="65" fillId="0" borderId="0" xfId="0" applyNumberFormat="1" applyFont="1" applyFill="1"/>
    <xf numFmtId="2" fontId="65" fillId="0" borderId="0" xfId="0" applyNumberFormat="1" applyFont="1" applyFill="1"/>
    <xf numFmtId="4" fontId="64" fillId="0" borderId="0" xfId="0" applyNumberFormat="1" applyFont="1" applyFill="1"/>
    <xf numFmtId="2" fontId="64" fillId="0" borderId="0" xfId="0" applyNumberFormat="1" applyFont="1" applyFill="1"/>
    <xf numFmtId="172" fontId="36" fillId="0" borderId="0" xfId="0" applyNumberFormat="1" applyFont="1" applyFill="1"/>
    <xf numFmtId="0" fontId="38" fillId="0" borderId="26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167" fontId="65" fillId="0" borderId="0" xfId="0" applyNumberFormat="1" applyFont="1" applyFill="1"/>
    <xf numFmtId="4" fontId="5" fillId="0" borderId="0" xfId="0" applyNumberFormat="1" applyFont="1" applyFill="1" applyBorder="1" applyAlignment="1">
      <alignment wrapText="1"/>
    </xf>
    <xf numFmtId="4" fontId="38" fillId="0" borderId="0" xfId="0" applyNumberFormat="1" applyFont="1" applyFill="1" applyBorder="1"/>
    <xf numFmtId="168" fontId="36" fillId="0" borderId="0" xfId="0" applyNumberFormat="1" applyFont="1" applyFill="1" applyBorder="1"/>
    <xf numFmtId="0" fontId="60" fillId="0" borderId="0" xfId="0" applyFont="1" applyFill="1" applyBorder="1"/>
    <xf numFmtId="171" fontId="36" fillId="0" borderId="0" xfId="561" applyNumberFormat="1" applyFont="1" applyFill="1" applyBorder="1"/>
    <xf numFmtId="171" fontId="60" fillId="0" borderId="0" xfId="561" applyNumberFormat="1" applyFont="1" applyFill="1" applyBorder="1"/>
    <xf numFmtId="168" fontId="60" fillId="0" borderId="0" xfId="0" applyNumberFormat="1" applyFont="1" applyFill="1" applyBorder="1"/>
    <xf numFmtId="171" fontId="38" fillId="0" borderId="0" xfId="561" applyNumberFormat="1" applyFont="1" applyFill="1" applyBorder="1"/>
    <xf numFmtId="0" fontId="38" fillId="0" borderId="0" xfId="0" applyFont="1" applyFill="1" applyBorder="1"/>
    <xf numFmtId="168" fontId="61" fillId="0" borderId="0" xfId="0" applyNumberFormat="1" applyFont="1" applyFill="1" applyBorder="1"/>
    <xf numFmtId="0" fontId="61" fillId="0" borderId="0" xfId="0" applyFont="1" applyFill="1" applyBorder="1"/>
    <xf numFmtId="171" fontId="61" fillId="0" borderId="0" xfId="561" applyNumberFormat="1" applyFont="1" applyFill="1" applyBorder="1"/>
    <xf numFmtId="167" fontId="61" fillId="0" borderId="0" xfId="0" applyNumberFormat="1" applyFont="1" applyFill="1" applyBorder="1"/>
    <xf numFmtId="167" fontId="60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73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168" fontId="37" fillId="0" borderId="0" xfId="395" applyNumberFormat="1" applyFont="1" applyFill="1" applyBorder="1" applyAlignment="1">
      <alignment horizontal="center"/>
    </xf>
    <xf numFmtId="0" fontId="5" fillId="0" borderId="0" xfId="0" applyFont="1" applyFill="1" applyBorder="1"/>
    <xf numFmtId="0" fontId="38" fillId="0" borderId="0" xfId="395" applyFont="1" applyFill="1" applyBorder="1" applyAlignment="1">
      <alignment horizontal="center" vertical="center"/>
    </xf>
    <xf numFmtId="0" fontId="39" fillId="0" borderId="0" xfId="39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38" fillId="0" borderId="0" xfId="0" applyFont="1" applyFill="1" applyAlignment="1">
      <alignment horizontal="center"/>
    </xf>
    <xf numFmtId="167" fontId="42" fillId="0" borderId="18" xfId="516" applyNumberFormat="1" applyFont="1" applyFill="1" applyBorder="1" applyAlignment="1">
      <alignment horizontal="center" wrapText="1"/>
    </xf>
    <xf numFmtId="0" fontId="38" fillId="0" borderId="19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/>
    </xf>
    <xf numFmtId="167" fontId="36" fillId="0" borderId="18" xfId="0" applyNumberFormat="1" applyFont="1" applyFill="1" applyBorder="1" applyAlignment="1">
      <alignment horizontal="center" wrapText="1"/>
    </xf>
    <xf numFmtId="167" fontId="36" fillId="0" borderId="19" xfId="0" applyNumberFormat="1" applyFont="1" applyFill="1" applyBorder="1" applyAlignment="1">
      <alignment horizontal="center" wrapText="1"/>
    </xf>
    <xf numFmtId="0" fontId="36" fillId="0" borderId="0" xfId="0" applyFont="1" applyFill="1" applyBorder="1" applyAlignment="1">
      <alignment vertical="top" wrapText="1"/>
    </xf>
    <xf numFmtId="167" fontId="42" fillId="0" borderId="18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/>
    </xf>
    <xf numFmtId="167" fontId="36" fillId="0" borderId="25" xfId="0" applyNumberFormat="1" applyFont="1" applyFill="1" applyBorder="1" applyAlignment="1">
      <alignment horizontal="center"/>
    </xf>
    <xf numFmtId="167" fontId="36" fillId="0" borderId="21" xfId="0" applyNumberFormat="1" applyFont="1" applyFill="1" applyBorder="1" applyAlignment="1">
      <alignment horizontal="center"/>
    </xf>
    <xf numFmtId="0" fontId="38" fillId="0" borderId="19" xfId="395" applyFont="1" applyBorder="1" applyAlignment="1">
      <alignment horizontal="center" vertical="center" wrapText="1"/>
    </xf>
    <xf numFmtId="0" fontId="38" fillId="0" borderId="26" xfId="395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/>
    </xf>
    <xf numFmtId="0" fontId="38" fillId="0" borderId="25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0" xfId="395" applyFont="1" applyFill="1" applyBorder="1" applyAlignment="1">
      <alignment horizontal="center"/>
    </xf>
    <xf numFmtId="0" fontId="43" fillId="0" borderId="0" xfId="394" applyFont="1" applyFill="1" applyBorder="1" applyAlignment="1">
      <alignment vertical="top" wrapText="1"/>
    </xf>
    <xf numFmtId="0" fontId="38" fillId="0" borderId="0" xfId="0" applyFont="1" applyAlignment="1">
      <alignment horizontal="center"/>
    </xf>
    <xf numFmtId="167" fontId="38" fillId="0" borderId="19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2" fontId="38" fillId="0" borderId="19" xfId="0" applyNumberFormat="1" applyFont="1" applyBorder="1" applyAlignment="1">
      <alignment horizontal="center" vertical="center" wrapText="1"/>
    </xf>
    <xf numFmtId="2" fontId="38" fillId="0" borderId="17" xfId="0" applyNumberFormat="1" applyFont="1" applyBorder="1" applyAlignment="1">
      <alignment horizontal="center" vertical="center" wrapText="1"/>
    </xf>
    <xf numFmtId="2" fontId="38" fillId="0" borderId="26" xfId="0" applyNumberFormat="1" applyFont="1" applyBorder="1" applyAlignment="1">
      <alignment horizontal="center" vertical="center" wrapText="1"/>
    </xf>
    <xf numFmtId="2" fontId="38" fillId="0" borderId="20" xfId="0" applyNumberFormat="1" applyFont="1" applyBorder="1" applyAlignment="1">
      <alignment horizontal="center" vertical="center" wrapText="1"/>
    </xf>
    <xf numFmtId="2" fontId="38" fillId="0" borderId="21" xfId="0" applyNumberFormat="1" applyFont="1" applyBorder="1" applyAlignment="1">
      <alignment horizontal="center" vertical="center" wrapText="1"/>
    </xf>
    <xf numFmtId="2" fontId="38" fillId="0" borderId="25" xfId="0" applyNumberFormat="1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36" fillId="0" borderId="19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</cellXfs>
  <cellStyles count="562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 I )" xfId="6"/>
    <cellStyle name="_Приложение I.13_~6498020_Книга1_Прил I 2015 1 пол" xfId="7"/>
    <cellStyle name="_Приложение I.13_~6498020_Книга1_Приложение I" xfId="8"/>
    <cellStyle name="_Приложение I.13_~6498020_Книга1_Приложение I 2" xfId="447"/>
    <cellStyle name="_Приложение I.13_~6498020_Книга1_Приложение I.9" xfId="9"/>
    <cellStyle name="_Приложение I.13_~6498020_Книга1_Приложение I.9 2" xfId="448"/>
    <cellStyle name="_Приложение I.13_~6498020_Прил I  торговля 9мес 13)" xfId="10"/>
    <cellStyle name="_Приложение I.13_~6498020_Прил I торговля 9м14" xfId="11"/>
    <cellStyle name="_Приложение I.13_~6498020_Прил I торговля 9м14 2" xfId="449"/>
    <cellStyle name="_Приложение I.13_~6498020_Прил I торговля 9м14_Прил I )" xfId="12"/>
    <cellStyle name="_Приложение I.13_Книга1" xfId="13"/>
    <cellStyle name="_Приложение I.13_Книга1_Книга1" xfId="14"/>
    <cellStyle name="_Приложение I.13_Книга1_Книга1 2" xfId="15"/>
    <cellStyle name="_Приложение I.13_Книга1_Книга1_Прил I )" xfId="16"/>
    <cellStyle name="_Приложение I.13_Книга1_Книга1_Прил I 2015 1 пол" xfId="17"/>
    <cellStyle name="_Приложение I.13_Книга1_Книга1_Приложение I" xfId="18"/>
    <cellStyle name="_Приложение I.13_Книга1_Книга1_Приложение I 2" xfId="450"/>
    <cellStyle name="_Приложение I.13_Книга1_Книга1_Приложение I.9" xfId="19"/>
    <cellStyle name="_Приложение I.13_Книга1_Книга1_Приложение I.9 2" xfId="451"/>
    <cellStyle name="_Приложение I.13_Книга1_Прил I  торговля 9мес 13)" xfId="20"/>
    <cellStyle name="_Приложение I.13_Книга1_Прил I торговля 9м14" xfId="21"/>
    <cellStyle name="_Приложение I.13_Книга1_Прил I торговля 9м14 2" xfId="452"/>
    <cellStyle name="_Приложение I.13_Книга1_Прил I торговля 9м14_Прил I )" xfId="22"/>
    <cellStyle name="_Приложение I.13_Прил I  торговля 9мес 13)" xfId="23"/>
    <cellStyle name="_Приложение I.13_рус Приложение 1.5_ услуги" xfId="24"/>
    <cellStyle name="_Приложение I.13_рус Приложение 1.5_ услуги_Книга1" xfId="25"/>
    <cellStyle name="_Приложение I.13_рус Приложение 1.5_ услуги_Книга1 2" xfId="26"/>
    <cellStyle name="_Приложение I.13_рус Приложение 1.5_ услуги_Книга1_Прил I )" xfId="27"/>
    <cellStyle name="_Приложение I.13_рус Приложение 1.5_ услуги_Книга1_Прил I 2015 1 пол" xfId="28"/>
    <cellStyle name="_Приложение I.13_рус Приложение 1.5_ услуги_Книга1_Приложение I" xfId="29"/>
    <cellStyle name="_Приложение I.13_рус Приложение 1.5_ услуги_Книга1_Приложение I 2" xfId="453"/>
    <cellStyle name="_Приложение I.13_рус Приложение 1.5_ услуги_Книга1_Приложение I.9" xfId="30"/>
    <cellStyle name="_Приложение I.13_рус Приложение 1.5_ услуги_Книга1_Приложение I.9 2" xfId="454"/>
    <cellStyle name="_Приложение I.13_рус Приложение 1.5_ услуги_Прил I  торговля 9мес 13)" xfId="31"/>
    <cellStyle name="_Приложение I.13_рус Приложение 1.5_ услуги_Прил I торговля 9м14" xfId="32"/>
    <cellStyle name="_Приложение I.13_рус Приложение 1.5_ услуги_Прил I торговля 9м14 2" xfId="455"/>
    <cellStyle name="_Приложение I.13_рус Приложение 1.5_ услуги_Прил I торговля 9м14_Прил I )" xfId="33"/>
    <cellStyle name="_Приложение I.13_рус Приложение 1.6_усл.по зонам" xfId="34"/>
    <cellStyle name="20% — акцент1" xfId="35" builtinId="30" customBuiltin="1"/>
    <cellStyle name="20% - Акцент1 2" xfId="36"/>
    <cellStyle name="20% - Акцент1 2 2" xfId="37"/>
    <cellStyle name="20% - Акцент1 3" xfId="38"/>
    <cellStyle name="20% - Акцент1 4" xfId="39"/>
    <cellStyle name="20% - Акцент1 5" xfId="40"/>
    <cellStyle name="20% - Акцент1 6" xfId="41"/>
    <cellStyle name="20% - Акцент1 7" xfId="462"/>
    <cellStyle name="20% - Акцент1 8" xfId="517"/>
    <cellStyle name="20% — акцент2" xfId="42" builtinId="34" customBuiltin="1"/>
    <cellStyle name="20% - Акцент2 2" xfId="43"/>
    <cellStyle name="20% - Акцент2 2 2" xfId="44"/>
    <cellStyle name="20% - Акцент2 3" xfId="45"/>
    <cellStyle name="20% - Акцент2 4" xfId="46"/>
    <cellStyle name="20% - Акцент2 5" xfId="47"/>
    <cellStyle name="20% - Акцент2 6" xfId="48"/>
    <cellStyle name="20% - Акцент2 7" xfId="463"/>
    <cellStyle name="20% - Акцент2 8" xfId="518"/>
    <cellStyle name="20% — акцент3" xfId="49" builtinId="38" customBuiltin="1"/>
    <cellStyle name="20% - Акцент3 2" xfId="50"/>
    <cellStyle name="20% - Акцент3 2 2" xfId="51"/>
    <cellStyle name="20% - Акцент3 3" xfId="52"/>
    <cellStyle name="20% - Акцент3 4" xfId="53"/>
    <cellStyle name="20% - Акцент3 5" xfId="54"/>
    <cellStyle name="20% - Акцент3 6" xfId="55"/>
    <cellStyle name="20% - Акцент3 7" xfId="464"/>
    <cellStyle name="20% - Акцент3 8" xfId="519"/>
    <cellStyle name="20% — акцент4" xfId="56" builtinId="42" customBuiltin="1"/>
    <cellStyle name="20% - Акцент4 2" xfId="57"/>
    <cellStyle name="20% - Акцент4 2 2" xfId="58"/>
    <cellStyle name="20% - Акцент4 3" xfId="59"/>
    <cellStyle name="20% - Акцент4 4" xfId="60"/>
    <cellStyle name="20% - Акцент4 5" xfId="61"/>
    <cellStyle name="20% - Акцент4 6" xfId="62"/>
    <cellStyle name="20% - Акцент4 7" xfId="465"/>
    <cellStyle name="20% - Акцент4 8" xfId="520"/>
    <cellStyle name="20% — акцент5" xfId="63" builtinId="46" customBuiltin="1"/>
    <cellStyle name="20% - Акцент5 2" xfId="64"/>
    <cellStyle name="20% - Акцент5 2 2" xfId="65"/>
    <cellStyle name="20% - Акцент5 3" xfId="66"/>
    <cellStyle name="20% - Акцент5 4" xfId="67"/>
    <cellStyle name="20% - Акцент5 5" xfId="68"/>
    <cellStyle name="20% - Акцент5 6" xfId="69"/>
    <cellStyle name="20% - Акцент5 7" xfId="466"/>
    <cellStyle name="20% - Акцент5 8" xfId="521"/>
    <cellStyle name="20% — акцент6" xfId="70" builtinId="50" customBuiltin="1"/>
    <cellStyle name="20% - Акцент6 2" xfId="71"/>
    <cellStyle name="20% - Акцент6 2 2" xfId="72"/>
    <cellStyle name="20% - Акцент6 3" xfId="73"/>
    <cellStyle name="20% - Акцент6 4" xfId="74"/>
    <cellStyle name="20% - Акцент6 5" xfId="75"/>
    <cellStyle name="20% - Акцент6 6" xfId="76"/>
    <cellStyle name="20% - Акцент6 7" xfId="467"/>
    <cellStyle name="20% - Акцент6 8" xfId="522"/>
    <cellStyle name="40% — акцент1" xfId="77" builtinId="31" customBuiltin="1"/>
    <cellStyle name="40% - Акцент1 2" xfId="78"/>
    <cellStyle name="40% - Акцент1 2 2" xfId="79"/>
    <cellStyle name="40% - Акцент1 3" xfId="80"/>
    <cellStyle name="40% - Акцент1 4" xfId="81"/>
    <cellStyle name="40% - Акцент1 5" xfId="82"/>
    <cellStyle name="40% - Акцент1 6" xfId="83"/>
    <cellStyle name="40% - Акцент1 7" xfId="468"/>
    <cellStyle name="40% - Акцент1 8" xfId="523"/>
    <cellStyle name="40% — акцент2" xfId="84" builtinId="35" customBuiltin="1"/>
    <cellStyle name="40% - Акцент2 2" xfId="85"/>
    <cellStyle name="40% - Акцент2 3" xfId="86"/>
    <cellStyle name="40% - Акцент2 4" xfId="87"/>
    <cellStyle name="40% - Акцент2 5" xfId="88"/>
    <cellStyle name="40% - Акцент2 6" xfId="89"/>
    <cellStyle name="40% - Акцент2 7" xfId="469"/>
    <cellStyle name="40% - Акцент2 8" xfId="524"/>
    <cellStyle name="40% — акцент3" xfId="90" builtinId="39" customBuiltin="1"/>
    <cellStyle name="40% - Акцент3 2" xfId="91"/>
    <cellStyle name="40% - Акцент3 2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470"/>
    <cellStyle name="40% - Акцент3 8" xfId="525"/>
    <cellStyle name="40% — акцент4" xfId="97" builtinId="43" customBuiltin="1"/>
    <cellStyle name="40% - Акцент4 2" xfId="98"/>
    <cellStyle name="40% - Акцент4 2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471"/>
    <cellStyle name="40% - Акцент4 8" xfId="526"/>
    <cellStyle name="40% — акцент5" xfId="104" builtinId="47" customBuiltin="1"/>
    <cellStyle name="40% - Акцент5 2" xfId="105"/>
    <cellStyle name="40% - Акцент5 2 2" xfId="106"/>
    <cellStyle name="40% - Акцент5 3" xfId="107"/>
    <cellStyle name="40% - Акцент5 4" xfId="108"/>
    <cellStyle name="40% - Акцент5 5" xfId="109"/>
    <cellStyle name="40% - Акцент5 6" xfId="110"/>
    <cellStyle name="40% - Акцент5 7" xfId="472"/>
    <cellStyle name="40% - Акцент5 8" xfId="527"/>
    <cellStyle name="40% — акцент6" xfId="111" builtinId="51" customBuiltin="1"/>
    <cellStyle name="40% - Акцент6 2" xfId="112"/>
    <cellStyle name="40% - Акцент6 2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473"/>
    <cellStyle name="40% - Акцент6 8" xfId="528"/>
    <cellStyle name="60% — акцент1" xfId="118" builtinId="32" customBuiltin="1"/>
    <cellStyle name="60% - Акцент1 2" xfId="119"/>
    <cellStyle name="60% - Акцент1 2 2" xfId="120"/>
    <cellStyle name="60% - Акцент1 3" xfId="121"/>
    <cellStyle name="60% - Акцент1 4" xfId="122"/>
    <cellStyle name="60% - Акцент1 5" xfId="123"/>
    <cellStyle name="60% - Акцент1 6" xfId="124"/>
    <cellStyle name="60% - Акцент1 7" xfId="474"/>
    <cellStyle name="60% - Акцент1 8" xfId="529"/>
    <cellStyle name="60% — акцент2" xfId="125" builtinId="36" customBuiltin="1"/>
    <cellStyle name="60% - Акцент2 2" xfId="126"/>
    <cellStyle name="60% - Акцент2 3" xfId="127"/>
    <cellStyle name="60% - Акцент2 4" xfId="128"/>
    <cellStyle name="60% - Акцент2 5" xfId="129"/>
    <cellStyle name="60% - Акцент2 6" xfId="130"/>
    <cellStyle name="60% - Акцент2 7" xfId="475"/>
    <cellStyle name="60% - Акцент2 8" xfId="530"/>
    <cellStyle name="60% — акцент3" xfId="131" builtinId="40" customBuiltin="1"/>
    <cellStyle name="60% - Акцент3 2" xfId="132"/>
    <cellStyle name="60% - Акцент3 2 2" xfId="133"/>
    <cellStyle name="60% - Акцент3 3" xfId="134"/>
    <cellStyle name="60% - Акцент3 4" xfId="135"/>
    <cellStyle name="60% - Акцент3 5" xfId="136"/>
    <cellStyle name="60% - Акцент3 6" xfId="137"/>
    <cellStyle name="60% - Акцент3 7" xfId="476"/>
    <cellStyle name="60% - Акцент3 8" xfId="531"/>
    <cellStyle name="60% — акцент4" xfId="138" builtinId="44" customBuiltin="1"/>
    <cellStyle name="60% - Акцент4 2" xfId="139"/>
    <cellStyle name="60% - Акцент4 2 2" xfId="140"/>
    <cellStyle name="60% - Акцент4 3" xfId="141"/>
    <cellStyle name="60% - Акцент4 4" xfId="142"/>
    <cellStyle name="60% - Акцент4 5" xfId="143"/>
    <cellStyle name="60% - Акцент4 6" xfId="144"/>
    <cellStyle name="60% - Акцент4 7" xfId="477"/>
    <cellStyle name="60% - Акцент4 8" xfId="532"/>
    <cellStyle name="60% — акцент5" xfId="145" builtinId="48" customBuiltin="1"/>
    <cellStyle name="60% - Акцент5 2" xfId="146"/>
    <cellStyle name="60% - Акцент5 2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478"/>
    <cellStyle name="60% - Акцент5 8" xfId="533"/>
    <cellStyle name="60% — акцент6" xfId="152" builtinId="52" customBuiltin="1"/>
    <cellStyle name="60% - Акцент6 2" xfId="153"/>
    <cellStyle name="60% - Акцент6 2 2" xfId="154"/>
    <cellStyle name="60% - Акцент6 3" xfId="155"/>
    <cellStyle name="60% - Акцент6 4" xfId="156"/>
    <cellStyle name="60% - Акцент6 5" xfId="157"/>
    <cellStyle name="60% - Акцент6 6" xfId="158"/>
    <cellStyle name="60% - Акцент6 7" xfId="479"/>
    <cellStyle name="60% - Акцент6 8" xfId="534"/>
    <cellStyle name="Normal_02_Приложение к ТЗ Входные формы" xfId="159"/>
    <cellStyle name="SAPBEXaggData" xfId="160"/>
    <cellStyle name="SAPBEXaggDataEmph" xfId="161"/>
    <cellStyle name="SAPBEXaggItem" xfId="162"/>
    <cellStyle name="SAPBEXaggItemX" xfId="163"/>
    <cellStyle name="SAPBEXchaText" xfId="164"/>
    <cellStyle name="SAPBEXexcBad7" xfId="165"/>
    <cellStyle name="SAPBEXexcBad8" xfId="166"/>
    <cellStyle name="SAPBEXexcBad9" xfId="167"/>
    <cellStyle name="SAPBEXexcCritical4" xfId="168"/>
    <cellStyle name="SAPBEXexcCritical5" xfId="169"/>
    <cellStyle name="SAPBEXexcCritical6" xfId="170"/>
    <cellStyle name="SAPBEXexcGood1" xfId="171"/>
    <cellStyle name="SAPBEXexcGood2" xfId="172"/>
    <cellStyle name="SAPBEXexcGood3" xfId="173"/>
    <cellStyle name="SAPBEXfilterDrill" xfId="174"/>
    <cellStyle name="SAPBEXfilterItem" xfId="175"/>
    <cellStyle name="SAPBEXfilterText" xfId="176"/>
    <cellStyle name="SAPBEXfilterText 2" xfId="177"/>
    <cellStyle name="SAPBEXfilterText 2 2" xfId="178"/>
    <cellStyle name="SAPBEXfilterText 2_Книга1" xfId="179"/>
    <cellStyle name="SAPBEXfilterText_~6498020" xfId="180"/>
    <cellStyle name="SAPBEXformats" xfId="181"/>
    <cellStyle name="SAPBEXheaderItem" xfId="182"/>
    <cellStyle name="SAPBEXheaderItem 2" xfId="183"/>
    <cellStyle name="SAPBEXheaderItem 2 2" xfId="184"/>
    <cellStyle name="SAPBEXheaderItem 2_Книга1" xfId="185"/>
    <cellStyle name="SAPBEXheaderItem_~6498020" xfId="186"/>
    <cellStyle name="SAPBEXheaderText" xfId="187"/>
    <cellStyle name="SAPBEXheaderText 2" xfId="188"/>
    <cellStyle name="SAPBEXheaderText 2 2" xfId="189"/>
    <cellStyle name="SAPBEXheaderText 2_Книга1" xfId="190"/>
    <cellStyle name="SAPBEXheaderText_~6498020" xfId="191"/>
    <cellStyle name="SAPBEXHLevel0" xfId="192"/>
    <cellStyle name="SAPBEXHLevel0 2" xfId="193"/>
    <cellStyle name="SAPBEXHLevel0 2 2" xfId="194"/>
    <cellStyle name="SAPBEXHLevel0 2_Книга1" xfId="195"/>
    <cellStyle name="SAPBEXHLevel0_~6498020" xfId="196"/>
    <cellStyle name="SAPBEXHLevel0X" xfId="197"/>
    <cellStyle name="SAPBEXHLevel0X 2" xfId="198"/>
    <cellStyle name="SAPBEXHLevel0X 2 2" xfId="199"/>
    <cellStyle name="SAPBEXHLevel0X 2_Книга1" xfId="200"/>
    <cellStyle name="SAPBEXHLevel0X_~6498020" xfId="201"/>
    <cellStyle name="SAPBEXHLevel1" xfId="202"/>
    <cellStyle name="SAPBEXHLevel1 2" xfId="203"/>
    <cellStyle name="SAPBEXHLevel1 2 2" xfId="204"/>
    <cellStyle name="SAPBEXHLevel1 2_Книга1" xfId="205"/>
    <cellStyle name="SAPBEXHLevel1_~6498020" xfId="206"/>
    <cellStyle name="SAPBEXHLevel1X" xfId="207"/>
    <cellStyle name="SAPBEXHLevel1X 2" xfId="208"/>
    <cellStyle name="SAPBEXHLevel1X 2 2" xfId="209"/>
    <cellStyle name="SAPBEXHLevel1X 2_Книга1" xfId="210"/>
    <cellStyle name="SAPBEXHLevel1X_~6498020" xfId="211"/>
    <cellStyle name="SAPBEXHLevel2" xfId="212"/>
    <cellStyle name="SAPBEXHLevel2 2" xfId="213"/>
    <cellStyle name="SAPBEXHLevel2 2 2" xfId="214"/>
    <cellStyle name="SAPBEXHLevel2 2_Книга1" xfId="215"/>
    <cellStyle name="SAPBEXHLevel2_~6498020" xfId="216"/>
    <cellStyle name="SAPBEXHLevel2X" xfId="217"/>
    <cellStyle name="SAPBEXHLevel2X 2" xfId="218"/>
    <cellStyle name="SAPBEXHLevel2X 2 2" xfId="219"/>
    <cellStyle name="SAPBEXHLevel2X 2_Книга1" xfId="220"/>
    <cellStyle name="SAPBEXHLevel2X_~6498020" xfId="221"/>
    <cellStyle name="SAPBEXHLevel3" xfId="222"/>
    <cellStyle name="SAPBEXHLevel3 2" xfId="223"/>
    <cellStyle name="SAPBEXHLevel3 2 2" xfId="224"/>
    <cellStyle name="SAPBEXHLevel3 2_Книга1" xfId="225"/>
    <cellStyle name="SAPBEXHLevel3_~6498020" xfId="226"/>
    <cellStyle name="SAPBEXHLevel3X" xfId="227"/>
    <cellStyle name="SAPBEXHLevel3X 2" xfId="228"/>
    <cellStyle name="SAPBEXHLevel3X 2 2" xfId="229"/>
    <cellStyle name="SAPBEXHLevel3X 2_Книга1" xfId="230"/>
    <cellStyle name="SAPBEXHLevel3X_~6498020" xfId="231"/>
    <cellStyle name="SAPBEXresData" xfId="232"/>
    <cellStyle name="SAPBEXresDataEmph" xfId="233"/>
    <cellStyle name="SAPBEXresItem" xfId="234"/>
    <cellStyle name="SAPBEXresItemX" xfId="235"/>
    <cellStyle name="SAPBEXstdData" xfId="236"/>
    <cellStyle name="SAPBEXstdDataEmph" xfId="237"/>
    <cellStyle name="SAPBEXstdItem" xfId="238"/>
    <cellStyle name="SAPBEXstdItemX" xfId="239"/>
    <cellStyle name="SAPBEXtitle" xfId="240"/>
    <cellStyle name="SAPBEXtitle 2" xfId="241"/>
    <cellStyle name="SAPBEXtitle 2 2" xfId="242"/>
    <cellStyle name="SAPBEXtitle 2_Книга1" xfId="243"/>
    <cellStyle name="SAPBEXtitle_~6498020" xfId="244"/>
    <cellStyle name="SAPBEXundefined" xfId="245"/>
    <cellStyle name="Акцент1" xfId="246" builtinId="29" customBuiltin="1"/>
    <cellStyle name="Акцент1 2" xfId="247"/>
    <cellStyle name="Акцент1 2 2" xfId="248"/>
    <cellStyle name="Акцент1 3" xfId="249"/>
    <cellStyle name="Акцент1 4" xfId="250"/>
    <cellStyle name="Акцент1 5" xfId="251"/>
    <cellStyle name="Акцент1 6" xfId="252"/>
    <cellStyle name="Акцент1 7" xfId="480"/>
    <cellStyle name="Акцент1 8" xfId="535"/>
    <cellStyle name="Акцент2" xfId="253" builtinId="33" customBuiltin="1"/>
    <cellStyle name="Акцент2 2" xfId="254"/>
    <cellStyle name="Акцент2 3" xfId="255"/>
    <cellStyle name="Акцент2 4" xfId="256"/>
    <cellStyle name="Акцент2 5" xfId="257"/>
    <cellStyle name="Акцент2 6" xfId="258"/>
    <cellStyle name="Акцент2 7" xfId="481"/>
    <cellStyle name="Акцент2 8" xfId="536"/>
    <cellStyle name="Акцент3" xfId="259" builtinId="37" customBuiltin="1"/>
    <cellStyle name="Акцент3 2" xfId="260"/>
    <cellStyle name="Акцент3 3" xfId="261"/>
    <cellStyle name="Акцент3 4" xfId="262"/>
    <cellStyle name="Акцент3 5" xfId="263"/>
    <cellStyle name="Акцент3 6" xfId="264"/>
    <cellStyle name="Акцент3 7" xfId="482"/>
    <cellStyle name="Акцент3 8" xfId="537"/>
    <cellStyle name="Акцент4" xfId="265" builtinId="41" customBuiltin="1"/>
    <cellStyle name="Акцент4 2" xfId="266"/>
    <cellStyle name="Акцент4 2 2" xfId="267"/>
    <cellStyle name="Акцент4 3" xfId="268"/>
    <cellStyle name="Акцент4 4" xfId="269"/>
    <cellStyle name="Акцент4 5" xfId="270"/>
    <cellStyle name="Акцент4 6" xfId="271"/>
    <cellStyle name="Акцент4 7" xfId="483"/>
    <cellStyle name="Акцент4 8" xfId="538"/>
    <cellStyle name="Акцент5" xfId="272" builtinId="45" customBuiltin="1"/>
    <cellStyle name="Акцент5 2" xfId="273"/>
    <cellStyle name="Акцент5 3" xfId="274"/>
    <cellStyle name="Акцент5 4" xfId="275"/>
    <cellStyle name="Акцент5 5" xfId="276"/>
    <cellStyle name="Акцент5 6" xfId="277"/>
    <cellStyle name="Акцент5 7" xfId="484"/>
    <cellStyle name="Акцент5 8" xfId="539"/>
    <cellStyle name="Акцент6" xfId="278" builtinId="49" customBuiltin="1"/>
    <cellStyle name="Акцент6 2" xfId="279"/>
    <cellStyle name="Акцент6 2 2" xfId="280"/>
    <cellStyle name="Акцент6 3" xfId="281"/>
    <cellStyle name="Акцент6 4" xfId="282"/>
    <cellStyle name="Акцент6 5" xfId="283"/>
    <cellStyle name="Акцент6 6" xfId="284"/>
    <cellStyle name="Акцент6 7" xfId="485"/>
    <cellStyle name="Акцент6 8" xfId="540"/>
    <cellStyle name="Ввод " xfId="285" builtinId="20" customBuiltin="1"/>
    <cellStyle name="Ввод  2" xfId="286"/>
    <cellStyle name="Ввод  3" xfId="287"/>
    <cellStyle name="Ввод  4" xfId="288"/>
    <cellStyle name="Ввод  5" xfId="289"/>
    <cellStyle name="Ввод  6" xfId="290"/>
    <cellStyle name="Ввод  7" xfId="486"/>
    <cellStyle name="Ввод  8" xfId="541"/>
    <cellStyle name="Вывод" xfId="291" builtinId="21" customBuiltin="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вод 7" xfId="487"/>
    <cellStyle name="Вывод 8" xfId="542"/>
    <cellStyle name="Вычисление" xfId="299" builtinId="22" customBuiltin="1"/>
    <cellStyle name="Вычисление 2" xfId="300"/>
    <cellStyle name="Вычисление 2 2" xfId="301"/>
    <cellStyle name="Вычисление 2_Приложение I.8. Баланс вторичных доходов" xfId="302"/>
    <cellStyle name="Вычисление 3" xfId="303"/>
    <cellStyle name="Вычисление 4" xfId="304"/>
    <cellStyle name="Вычисление 5" xfId="305"/>
    <cellStyle name="Вычисление 6" xfId="306"/>
    <cellStyle name="Вычисление 7" xfId="488"/>
    <cellStyle name="Вычисление 8" xfId="543"/>
    <cellStyle name="Гиперссылка" xfId="560" builtinId="8"/>
    <cellStyle name="Заголовок 1" xfId="307" builtinId="16" customBuiltin="1"/>
    <cellStyle name="Заголовок 1 2" xfId="308"/>
    <cellStyle name="Заголовок 1 2 2" xfId="309"/>
    <cellStyle name="Заголовок 1 2_Приложение I.8. Баланс вторичных доходов" xfId="310"/>
    <cellStyle name="Заголовок 1 3" xfId="311"/>
    <cellStyle name="Заголовок 1 4" xfId="312"/>
    <cellStyle name="Заголовок 1 5" xfId="313"/>
    <cellStyle name="Заголовок 1 6" xfId="314"/>
    <cellStyle name="Заголовок 1 7" xfId="489"/>
    <cellStyle name="Заголовок 1 8" xfId="544"/>
    <cellStyle name="Заголовок 2" xfId="315" builtinId="17" customBuiltin="1"/>
    <cellStyle name="Заголовок 2 2" xfId="316"/>
    <cellStyle name="Заголовок 2 2 2" xfId="317"/>
    <cellStyle name="Заголовок 2 2_Приложение I.8. Баланс вторичных доходов" xfId="318"/>
    <cellStyle name="Заголовок 2 3" xfId="319"/>
    <cellStyle name="Заголовок 2 4" xfId="320"/>
    <cellStyle name="Заголовок 2 5" xfId="321"/>
    <cellStyle name="Заголовок 2 6" xfId="322"/>
    <cellStyle name="Заголовок 2 7" xfId="490"/>
    <cellStyle name="Заголовок 2 8" xfId="545"/>
    <cellStyle name="Заголовок 3" xfId="323" builtinId="18" customBuiltin="1"/>
    <cellStyle name="Заголовок 3 2" xfId="324"/>
    <cellStyle name="Заголовок 3 2 2" xfId="325"/>
    <cellStyle name="Заголовок 3 2_Приложение I.8. Баланс вторичных доходов" xfId="326"/>
    <cellStyle name="Заголовок 3 3" xfId="327"/>
    <cellStyle name="Заголовок 3 4" xfId="328"/>
    <cellStyle name="Заголовок 3 5" xfId="329"/>
    <cellStyle name="Заголовок 3 6" xfId="330"/>
    <cellStyle name="Заголовок 3 7" xfId="491"/>
    <cellStyle name="Заголовок 3 8" xfId="546"/>
    <cellStyle name="Заголовок 4" xfId="331" builtinId="19" customBuiltin="1"/>
    <cellStyle name="Заголовок 4 2" xfId="332"/>
    <cellStyle name="Заголовок 4 2 2" xfId="333"/>
    <cellStyle name="Заголовок 4 3" xfId="334"/>
    <cellStyle name="Заголовок 4 4" xfId="335"/>
    <cellStyle name="Заголовок 4 5" xfId="336"/>
    <cellStyle name="Заголовок 4 6" xfId="337"/>
    <cellStyle name="Заголовок 4 7" xfId="492"/>
    <cellStyle name="Заголовок 4 8" xfId="547"/>
    <cellStyle name="Итог" xfId="338" builtinId="25" customBuiltin="1"/>
    <cellStyle name="Итог 2" xfId="339"/>
    <cellStyle name="Итог 2 2" xfId="340"/>
    <cellStyle name="Итог 2_Приложение I.8. Баланс вторичных доходов" xfId="341"/>
    <cellStyle name="Итог 3" xfId="342"/>
    <cellStyle name="Итог 4" xfId="343"/>
    <cellStyle name="Итог 5" xfId="344"/>
    <cellStyle name="Итог 6" xfId="345"/>
    <cellStyle name="Итог 7" xfId="493"/>
    <cellStyle name="Итог 8" xfId="548"/>
    <cellStyle name="Контрольная ячейка" xfId="346" builtinId="23" customBuiltin="1"/>
    <cellStyle name="Контрольная ячейка 2" xfId="347"/>
    <cellStyle name="Контрольная ячейка 3" xfId="348"/>
    <cellStyle name="Контрольная ячейка 4" xfId="349"/>
    <cellStyle name="Контрольная ячейка 5" xfId="350"/>
    <cellStyle name="Контрольная ячейка 6" xfId="351"/>
    <cellStyle name="Контрольная ячейка 7" xfId="494"/>
    <cellStyle name="Контрольная ячейка 8" xfId="549"/>
    <cellStyle name="Название" xfId="352" builtinId="15" customBuiltin="1"/>
    <cellStyle name="Название 2" xfId="353"/>
    <cellStyle name="Название 2 2" xfId="354"/>
    <cellStyle name="Название 3" xfId="355"/>
    <cellStyle name="Название 4" xfId="356"/>
    <cellStyle name="Название 5" xfId="357"/>
    <cellStyle name="Название 6" xfId="358"/>
    <cellStyle name="Название 7" xfId="497"/>
    <cellStyle name="Название 8" xfId="550"/>
    <cellStyle name="Нейтральный" xfId="359" builtinId="28" customBuiltin="1"/>
    <cellStyle name="Нейтральный 2" xfId="360"/>
    <cellStyle name="Нейтральный 2 2" xfId="361"/>
    <cellStyle name="Нейтральный 3" xfId="362"/>
    <cellStyle name="Нейтральный 4" xfId="363"/>
    <cellStyle name="Нейтральный 5" xfId="364"/>
    <cellStyle name="Нейтральный 6" xfId="365"/>
    <cellStyle name="Нейтральный 7" xfId="500"/>
    <cellStyle name="Нейтральный 8" xfId="551"/>
    <cellStyle name="Обычный" xfId="0" builtinId="0"/>
    <cellStyle name="Обычный 10" xfId="460"/>
    <cellStyle name="Обычный 10 2" xfId="511"/>
    <cellStyle name="Обычный 11" xfId="512"/>
    <cellStyle name="Обычный 2" xfId="366"/>
    <cellStyle name="Обычный 2 2" xfId="367"/>
    <cellStyle name="Обычный 2 2 2" xfId="499"/>
    <cellStyle name="Обычный 2 2 3" xfId="513"/>
    <cellStyle name="Обычный 2 3" xfId="368"/>
    <cellStyle name="Обычный 2 4" xfId="369"/>
    <cellStyle name="Обычный 2 5" xfId="370"/>
    <cellStyle name="Обычный 2_~6498020" xfId="371"/>
    <cellStyle name="Обычный 3" xfId="372"/>
    <cellStyle name="Обычный 3 2" xfId="373"/>
    <cellStyle name="Обычный 3 3" xfId="374"/>
    <cellStyle name="Обычный 3 3 2" xfId="375"/>
    <cellStyle name="Обычный 3 3 2 2" xfId="456"/>
    <cellStyle name="Обычный 3 4" xfId="376"/>
    <cellStyle name="Обычный 3 5" xfId="377"/>
    <cellStyle name="Обычный 3 5 2" xfId="501"/>
    <cellStyle name="Обычный 3 5 2 2" xfId="552"/>
    <cellStyle name="Обычный 3 5 3" xfId="553"/>
    <cellStyle name="Обычный 3 6" xfId="378"/>
    <cellStyle name="Обычный 3 6 2" xfId="457"/>
    <cellStyle name="Обычный 3 7" xfId="514"/>
    <cellStyle name="Обычный 3 8" xfId="515"/>
    <cellStyle name="Обычный 4" xfId="379"/>
    <cellStyle name="Обычный 4 2" xfId="498"/>
    <cellStyle name="Обычный 5" xfId="380"/>
    <cellStyle name="Обычный 5 2" xfId="381"/>
    <cellStyle name="Обычный 5 3" xfId="382"/>
    <cellStyle name="Обычный 5 4" xfId="383"/>
    <cellStyle name="Обычный 5_~6498020" xfId="384"/>
    <cellStyle name="Обычный 6" xfId="385"/>
    <cellStyle name="Обычный 6 2" xfId="386"/>
    <cellStyle name="Обычный 6 3" xfId="387"/>
    <cellStyle name="Обычный 6 4" xfId="388"/>
    <cellStyle name="Обычный 6_~6498020" xfId="389"/>
    <cellStyle name="Обычный 7" xfId="390"/>
    <cellStyle name="Обычный 7 2" xfId="391"/>
    <cellStyle name="Обычный 7 3" xfId="392"/>
    <cellStyle name="Обычный 7 4" xfId="461"/>
    <cellStyle name="Обычный 8" xfId="393"/>
    <cellStyle name="Обычный 9" xfId="459"/>
    <cellStyle name="Обычный 9 2" xfId="510"/>
    <cellStyle name="Обычный_4" xfId="394"/>
    <cellStyle name="Обычный_Книга1" xfId="395"/>
    <cellStyle name="Обычный_Прил 1 _3 пр 2" xfId="516"/>
    <cellStyle name="Плохой" xfId="396" builtinId="27" customBuiltin="1"/>
    <cellStyle name="Плохой 2" xfId="397"/>
    <cellStyle name="Плохой 2 2" xfId="398"/>
    <cellStyle name="Плохой 3" xfId="399"/>
    <cellStyle name="Плохой 4" xfId="400"/>
    <cellStyle name="Плохой 5" xfId="401"/>
    <cellStyle name="Плохой 6" xfId="402"/>
    <cellStyle name="Плохой 7" xfId="502"/>
    <cellStyle name="Плохой 8" xfId="554"/>
    <cellStyle name="Пояснение" xfId="403" builtinId="53" customBuiltin="1"/>
    <cellStyle name="Пояснение 2" xfId="404"/>
    <cellStyle name="Пояснение 3" xfId="405"/>
    <cellStyle name="Пояснение 4" xfId="406"/>
    <cellStyle name="Пояснение 5" xfId="407"/>
    <cellStyle name="Пояснение 6" xfId="408"/>
    <cellStyle name="Пояснение 7" xfId="503"/>
    <cellStyle name="Пояснение 8" xfId="555"/>
    <cellStyle name="Примечание" xfId="409" builtinId="10" customBuiltin="1"/>
    <cellStyle name="Примечание 2" xfId="410"/>
    <cellStyle name="Примечание 2 2" xfId="411"/>
    <cellStyle name="Примечание 2 3" xfId="495"/>
    <cellStyle name="Примечание 2_Приложение I.8. Баланс вторичных доходов" xfId="412"/>
    <cellStyle name="Примечание 3" xfId="413"/>
    <cellStyle name="Примечание 3 2" xfId="496"/>
    <cellStyle name="Примечание 4" xfId="414"/>
    <cellStyle name="Примечание 5" xfId="415"/>
    <cellStyle name="Примечание 6" xfId="416"/>
    <cellStyle name="Примечание 7" xfId="504"/>
    <cellStyle name="Примечание 8" xfId="556"/>
    <cellStyle name="Процентный" xfId="561" builtinId="5"/>
    <cellStyle name="Связанная ячейка" xfId="417" builtinId="24" customBuiltin="1"/>
    <cellStyle name="Связанная ячейка 2" xfId="418"/>
    <cellStyle name="Связанная ячейка 2 2" xfId="419"/>
    <cellStyle name="Связанная ячейка 2_Приложение I.8. Баланс вторичных доходов" xfId="420"/>
    <cellStyle name="Связанная ячейка 3" xfId="421"/>
    <cellStyle name="Связанная ячейка 4" xfId="422"/>
    <cellStyle name="Связанная ячейка 5" xfId="423"/>
    <cellStyle name="Связанная ячейка 6" xfId="424"/>
    <cellStyle name="Связанная ячейка 7" xfId="505"/>
    <cellStyle name="Связанная ячейка 8" xfId="557"/>
    <cellStyle name="Стиль 1" xfId="425"/>
    <cellStyle name="Стиль 1 2" xfId="426"/>
    <cellStyle name="Стиль 1_Приложение 1.6_усл.по зонам" xfId="427"/>
    <cellStyle name="Стиль 2" xfId="428"/>
    <cellStyle name="Текст предупреждения" xfId="429" builtinId="11" customBuiltin="1"/>
    <cellStyle name="Текст предупреждения 2" xfId="430"/>
    <cellStyle name="Текст предупреждения 3" xfId="431"/>
    <cellStyle name="Текст предупреждения 4" xfId="432"/>
    <cellStyle name="Текст предупреждения 5" xfId="433"/>
    <cellStyle name="Текст предупреждения 6" xfId="434"/>
    <cellStyle name="Текст предупреждения 7" xfId="506"/>
    <cellStyle name="Текст предупреждения 8" xfId="558"/>
    <cellStyle name="Тысячи [0]_Модуль2" xfId="435"/>
    <cellStyle name="Тысячи_Модуль2" xfId="436"/>
    <cellStyle name="Финансовый 2" xfId="437"/>
    <cellStyle name="Финансовый 2 2" xfId="438"/>
    <cellStyle name="Финансовый 2 2 2" xfId="507"/>
    <cellStyle name="Финансовый 2 3" xfId="458"/>
    <cellStyle name="Финансовый 3" xfId="439"/>
    <cellStyle name="Финансовый 3 2" xfId="508"/>
    <cellStyle name="Хороший" xfId="440" builtinId="26" customBuiltin="1"/>
    <cellStyle name="Хороший 2" xfId="441"/>
    <cellStyle name="Хороший 2 2" xfId="442"/>
    <cellStyle name="Хороший 3" xfId="443"/>
    <cellStyle name="Хороший 4" xfId="444"/>
    <cellStyle name="Хороший 5" xfId="445"/>
    <cellStyle name="Хороший 6" xfId="446"/>
    <cellStyle name="Хороший 7" xfId="509"/>
    <cellStyle name="Хороший 8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gul_b\zapiska%2011\&#1052;&#1086;&#1080;%20&#1076;&#1086;&#1082;&#1091;&#1084;&#1077;&#1085;&#1090;&#1099;\&#1042;&#1044;\2008\&#1042;&#1044;%20&#1087;&#1086;%20&#1089;&#1088;&#1086;&#1082;&#1072;&#1084;%202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STable 3.1"/>
      <sheetName val="Table 3 (Y)"/>
      <sheetName val="ED-stand"/>
      <sheetName val="банки"/>
      <sheetName val="баланс"/>
      <sheetName val="прочие"/>
      <sheetName val="прочие-ЦБ"/>
      <sheetName val="interest"/>
      <sheetName val="по годам"/>
      <sheetName val="ED-прогноз"/>
      <sheetName val="Диаграмма1"/>
      <sheetName val="Диаграм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Брендбук">
      <a:dk1>
        <a:sysClr val="windowText" lastClr="000000"/>
      </a:dk1>
      <a:lt1>
        <a:sysClr val="window" lastClr="FFFFFF"/>
      </a:lt1>
      <a:dk2>
        <a:srgbClr val="4B3E3B"/>
      </a:dk2>
      <a:lt2>
        <a:srgbClr val="E6E6E6"/>
      </a:lt2>
      <a:accent1>
        <a:srgbClr val="CCCCCC"/>
      </a:accent1>
      <a:accent2>
        <a:srgbClr val="275C1A"/>
      </a:accent2>
      <a:accent3>
        <a:srgbClr val="67995A"/>
      </a:accent3>
      <a:accent4>
        <a:srgbClr val="9C7C07"/>
      </a:accent4>
      <a:accent5>
        <a:srgbClr val="F1C94D"/>
      </a:accent5>
      <a:accent6>
        <a:srgbClr val="BC1E28"/>
      </a:accent6>
      <a:hlink>
        <a:srgbClr val="275C1A"/>
      </a:hlink>
      <a:folHlink>
        <a:srgbClr val="80727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3"/>
  <sheetViews>
    <sheetView tabSelected="1" workbookViewId="0">
      <selection activeCell="D15" sqref="D15"/>
    </sheetView>
  </sheetViews>
  <sheetFormatPr defaultColWidth="8.85546875" defaultRowHeight="12.75" x14ac:dyDescent="0.2"/>
  <cols>
    <col min="1" max="1" width="7.42578125" style="171" customWidth="1"/>
    <col min="2" max="2" width="8.42578125" style="171" customWidth="1"/>
    <col min="3" max="3" width="8.85546875" style="171"/>
    <col min="4" max="4" width="100.140625" style="171" customWidth="1"/>
    <col min="5" max="16384" width="8.85546875" style="171"/>
  </cols>
  <sheetData>
    <row r="4" spans="3:4" ht="18" x14ac:dyDescent="0.25">
      <c r="C4" s="172" t="s">
        <v>182</v>
      </c>
    </row>
    <row r="5" spans="3:4" ht="18" x14ac:dyDescent="0.25">
      <c r="C5" s="172"/>
    </row>
    <row r="6" spans="3:4" ht="14.25" x14ac:dyDescent="0.2">
      <c r="C6" s="173" t="s">
        <v>176</v>
      </c>
    </row>
    <row r="7" spans="3:4" x14ac:dyDescent="0.2">
      <c r="C7" s="174" t="s">
        <v>177</v>
      </c>
      <c r="D7" s="193" t="s">
        <v>208</v>
      </c>
    </row>
    <row r="8" spans="3:4" x14ac:dyDescent="0.2">
      <c r="C8" s="174" t="s">
        <v>178</v>
      </c>
      <c r="D8" s="193" t="s">
        <v>2</v>
      </c>
    </row>
    <row r="9" spans="3:4" x14ac:dyDescent="0.2">
      <c r="C9" s="174" t="s">
        <v>179</v>
      </c>
      <c r="D9" s="193" t="s">
        <v>181</v>
      </c>
    </row>
    <row r="10" spans="3:4" x14ac:dyDescent="0.2">
      <c r="C10" s="174" t="s">
        <v>180</v>
      </c>
      <c r="D10" s="193" t="s">
        <v>57</v>
      </c>
    </row>
    <row r="17" spans="4:4" x14ac:dyDescent="0.2">
      <c r="D17" s="193"/>
    </row>
    <row r="20" spans="4:4" x14ac:dyDescent="0.2">
      <c r="D20" s="193"/>
    </row>
    <row r="23" spans="4:4" x14ac:dyDescent="0.2">
      <c r="D23" s="193"/>
    </row>
  </sheetData>
  <hyperlinks>
    <hyperlink ref="D7" location="'1. Внешнеторговый оборот'!A1" display="Внешнеторговый оборот Республики Казахстан в 2021 и 2022 годах"/>
    <hyperlink ref="D8" location="'2. Структура экспорта и импорта'!A1" display="Структура экспорта и импорта по данным официальной статистики"/>
    <hyperlink ref="D9" location="'3. Экспорт отдельных товаров'!A1" display=" Анализ цены и количественных поставок по экспорту отдельных товаров по данным официальной статистики"/>
    <hyperlink ref="D10" location="'4. Географическая структура'!A1" display="Географическая структура внешней торговли по данным официальной статистик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N1"/>
    </sheetView>
  </sheetViews>
  <sheetFormatPr defaultColWidth="9.140625" defaultRowHeight="12.75" x14ac:dyDescent="0.2"/>
  <cols>
    <col min="1" max="1" width="45.85546875" style="98" customWidth="1"/>
    <col min="2" max="2" width="9.28515625" style="89" bestFit="1" customWidth="1" collapsed="1"/>
    <col min="3" max="5" width="9.28515625" style="89" bestFit="1" customWidth="1"/>
    <col min="6" max="6" width="9.85546875" style="89" bestFit="1" customWidth="1"/>
    <col min="7" max="9" width="9.28515625" style="15" bestFit="1" customWidth="1"/>
    <col min="10" max="10" width="9.85546875" style="15" bestFit="1" customWidth="1"/>
    <col min="11" max="11" width="9.42578125" style="15" customWidth="1" collapsed="1"/>
    <col min="12" max="14" width="10.28515625" style="15" customWidth="1"/>
    <col min="15" max="15" width="9.7109375" style="15" customWidth="1" collapsed="1"/>
    <col min="16" max="16" width="10.28515625" style="15" customWidth="1" collapsed="1"/>
    <col min="17" max="17" width="9.5703125" style="15" customWidth="1" collapsed="1"/>
    <col min="18" max="20" width="9.140625" style="86"/>
    <col min="21" max="21" width="13" style="86" bestFit="1" customWidth="1"/>
    <col min="22" max="16384" width="9.140625" style="86"/>
  </cols>
  <sheetData>
    <row r="1" spans="1:22" x14ac:dyDescent="0.2">
      <c r="A1" s="242" t="s">
        <v>208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22" x14ac:dyDescent="0.2">
      <c r="A2" s="87"/>
      <c r="B2" s="87"/>
      <c r="C2" s="87"/>
      <c r="D2" s="135"/>
      <c r="E2" s="87"/>
      <c r="F2" s="201"/>
      <c r="G2" s="201"/>
      <c r="H2" s="124"/>
      <c r="I2" s="135"/>
      <c r="J2" s="124"/>
      <c r="K2" s="198"/>
      <c r="L2" s="87"/>
      <c r="M2" s="124"/>
      <c r="N2" s="124"/>
      <c r="O2" s="169"/>
      <c r="P2" s="65"/>
      <c r="Q2" s="65"/>
    </row>
    <row r="3" spans="1:22" x14ac:dyDescent="0.2">
      <c r="A3" s="88"/>
      <c r="B3" s="88"/>
      <c r="C3" s="88"/>
      <c r="D3" s="88"/>
      <c r="E3" s="88"/>
      <c r="F3" s="88"/>
      <c r="G3" s="200"/>
      <c r="H3" s="89"/>
      <c r="I3" s="89"/>
      <c r="J3" s="89"/>
      <c r="K3" s="123"/>
      <c r="L3" s="90"/>
      <c r="M3" s="90"/>
      <c r="N3" s="90"/>
      <c r="O3" s="65"/>
      <c r="P3" s="65"/>
      <c r="Q3" s="170" t="s">
        <v>0</v>
      </c>
    </row>
    <row r="4" spans="1:22" ht="12.75" customHeight="1" x14ac:dyDescent="0.2">
      <c r="A4" s="244"/>
      <c r="B4" s="250" t="s">
        <v>190</v>
      </c>
      <c r="C4" s="251"/>
      <c r="D4" s="251"/>
      <c r="E4" s="251"/>
      <c r="F4" s="252"/>
      <c r="G4" s="91" t="s">
        <v>196</v>
      </c>
      <c r="H4" s="91"/>
      <c r="I4" s="91"/>
      <c r="J4" s="91"/>
      <c r="K4" s="91"/>
      <c r="L4" s="246" t="s">
        <v>197</v>
      </c>
      <c r="M4" s="246" t="s">
        <v>198</v>
      </c>
      <c r="N4" s="249" t="s">
        <v>199</v>
      </c>
      <c r="O4" s="243" t="s">
        <v>200</v>
      </c>
      <c r="P4" s="243" t="s">
        <v>201</v>
      </c>
      <c r="Q4" s="243" t="s">
        <v>202</v>
      </c>
      <c r="R4" s="243" t="s">
        <v>203</v>
      </c>
      <c r="S4" s="243" t="s">
        <v>204</v>
      </c>
      <c r="T4" s="243" t="s">
        <v>205</v>
      </c>
    </row>
    <row r="5" spans="1:22" ht="12.75" customHeight="1" x14ac:dyDescent="0.2">
      <c r="A5" s="245"/>
      <c r="B5" s="114" t="s">
        <v>144</v>
      </c>
      <c r="C5" s="114" t="s">
        <v>145</v>
      </c>
      <c r="D5" s="114" t="s">
        <v>146</v>
      </c>
      <c r="E5" s="114" t="s">
        <v>147</v>
      </c>
      <c r="F5" s="114" t="s">
        <v>183</v>
      </c>
      <c r="G5" s="126" t="s">
        <v>144</v>
      </c>
      <c r="H5" s="114" t="s">
        <v>145</v>
      </c>
      <c r="I5" s="114" t="s">
        <v>146</v>
      </c>
      <c r="J5" s="125" t="s">
        <v>147</v>
      </c>
      <c r="K5" s="192" t="s">
        <v>183</v>
      </c>
      <c r="L5" s="247" t="s">
        <v>148</v>
      </c>
      <c r="M5" s="247" t="s">
        <v>149</v>
      </c>
      <c r="N5" s="249" t="s">
        <v>170</v>
      </c>
      <c r="O5" s="243" t="s">
        <v>171</v>
      </c>
      <c r="P5" s="243" t="s">
        <v>174</v>
      </c>
      <c r="Q5" s="243" t="s">
        <v>175</v>
      </c>
      <c r="R5" s="243"/>
      <c r="S5" s="243"/>
      <c r="T5" s="243"/>
    </row>
    <row r="6" spans="1:22" s="96" customFormat="1" ht="12.75" customHeight="1" x14ac:dyDescent="0.2">
      <c r="A6" s="105" t="s">
        <v>162</v>
      </c>
      <c r="B6" s="101">
        <f>B10-B22</f>
        <v>5578.8266496120596</v>
      </c>
      <c r="C6" s="102">
        <f>C10-C22</f>
        <v>5988.7772141954483</v>
      </c>
      <c r="D6" s="102">
        <f>D10-D22</f>
        <v>5111.7347725778091</v>
      </c>
      <c r="E6" s="102">
        <f>E10-E22</f>
        <v>7549.6274418590419</v>
      </c>
      <c r="F6" s="101">
        <f>B6+C6+D6+E6</f>
        <v>24228.966078244361</v>
      </c>
      <c r="G6" s="20">
        <f>G10-G22</f>
        <v>12259.483408278313</v>
      </c>
      <c r="H6" s="102">
        <f>H10-H22</f>
        <v>8989.262728265423</v>
      </c>
      <c r="I6" s="76">
        <f>I10-I22</f>
        <v>7971.850225707276</v>
      </c>
      <c r="J6" s="102">
        <f>J10-J22</f>
        <v>7150.8579709340302</v>
      </c>
      <c r="K6" s="121">
        <f>G6+H6+I6+J6</f>
        <v>36371.454333185044</v>
      </c>
      <c r="L6" s="121"/>
      <c r="M6" s="102"/>
      <c r="N6" s="76"/>
      <c r="O6" s="101"/>
      <c r="P6" s="101"/>
      <c r="Q6" s="101"/>
      <c r="R6" s="121"/>
      <c r="S6" s="101"/>
      <c r="T6" s="121"/>
      <c r="U6" s="216"/>
      <c r="V6" s="197"/>
    </row>
    <row r="7" spans="1:22" x14ac:dyDescent="0.2">
      <c r="A7" s="106" t="s">
        <v>151</v>
      </c>
      <c r="B7" s="21">
        <f>B12-B24</f>
        <v>3310.3768084900003</v>
      </c>
      <c r="C7" s="77">
        <f>C12-C24</f>
        <v>5032.8270269500099</v>
      </c>
      <c r="D7" s="77">
        <f>D12-D24</f>
        <v>5254.7457529600106</v>
      </c>
      <c r="E7" s="77">
        <f>E12-E24</f>
        <v>5307.63934254999</v>
      </c>
      <c r="F7" s="21">
        <f>B7+C7+D7+E7</f>
        <v>18905.588930950013</v>
      </c>
      <c r="G7" s="21">
        <f>G12-G24</f>
        <v>9399.9392147000108</v>
      </c>
      <c r="H7" s="77">
        <f>H12-H24</f>
        <v>11108.64906462999</v>
      </c>
      <c r="I7" s="77">
        <f>I12-I24</f>
        <v>8303.8445840199929</v>
      </c>
      <c r="J7" s="77">
        <f>J12-J24</f>
        <v>5537.9007081899836</v>
      </c>
      <c r="K7" s="80">
        <f>G7+H7+I7+J7</f>
        <v>34350.333571539973</v>
      </c>
      <c r="L7" s="122"/>
      <c r="M7" s="94"/>
      <c r="N7" s="94"/>
      <c r="O7" s="97"/>
      <c r="P7" s="97"/>
      <c r="Q7" s="97"/>
      <c r="R7" s="122"/>
      <c r="S7" s="97"/>
      <c r="T7" s="122"/>
    </row>
    <row r="8" spans="1:22" x14ac:dyDescent="0.2">
      <c r="A8" s="107" t="s">
        <v>152</v>
      </c>
      <c r="B8" s="20">
        <f>B14-B26</f>
        <v>-16.917572</v>
      </c>
      <c r="C8" s="76">
        <f>C14-C26</f>
        <v>-40.332677000000004</v>
      </c>
      <c r="D8" s="76">
        <f>D14-D26</f>
        <v>-52.957709999999999</v>
      </c>
      <c r="E8" s="76">
        <f>E14-E26</f>
        <v>-36.094313999999997</v>
      </c>
      <c r="F8" s="20">
        <f>B8+C8+D8+E8</f>
        <v>-146.30227300000001</v>
      </c>
      <c r="G8" s="20">
        <f>G14-G26</f>
        <v>-35.435421000000005</v>
      </c>
      <c r="H8" s="76">
        <f>H14-H26</f>
        <v>-107.72879699999999</v>
      </c>
      <c r="I8" s="76">
        <f>I14-I26</f>
        <v>-108.180567</v>
      </c>
      <c r="J8" s="76">
        <f>J14-J26</f>
        <v>-125.011747</v>
      </c>
      <c r="K8" s="79">
        <f>G8+H8+I8+J8</f>
        <v>-376.35653200000002</v>
      </c>
      <c r="L8" s="79"/>
      <c r="M8" s="76"/>
      <c r="N8" s="76"/>
      <c r="O8" s="20"/>
      <c r="P8" s="20"/>
      <c r="Q8" s="20"/>
      <c r="R8" s="79"/>
      <c r="S8" s="20"/>
      <c r="T8" s="79"/>
      <c r="U8" s="196"/>
    </row>
    <row r="9" spans="1:22" x14ac:dyDescent="0.2">
      <c r="A9" s="108"/>
      <c r="B9" s="97"/>
      <c r="C9" s="94"/>
      <c r="D9" s="94"/>
      <c r="E9" s="94"/>
      <c r="F9" s="97"/>
      <c r="G9" s="97"/>
      <c r="H9" s="94"/>
      <c r="I9" s="94"/>
      <c r="J9" s="22"/>
      <c r="K9" s="122"/>
      <c r="L9" s="80"/>
      <c r="M9" s="77"/>
      <c r="N9" s="77"/>
      <c r="O9" s="21"/>
      <c r="P9" s="21"/>
      <c r="Q9" s="21"/>
      <c r="R9" s="80"/>
      <c r="S9" s="21"/>
      <c r="T9" s="80"/>
    </row>
    <row r="10" spans="1:22" s="96" customFormat="1" ht="16.5" customHeight="1" x14ac:dyDescent="0.2">
      <c r="A10" s="109" t="s">
        <v>167</v>
      </c>
      <c r="B10" s="47">
        <v>13747.761103300001</v>
      </c>
      <c r="C10" s="75">
        <v>16503.920843420008</v>
      </c>
      <c r="D10" s="75">
        <v>16202.737166290008</v>
      </c>
      <c r="E10" s="75">
        <v>19336.218850319994</v>
      </c>
      <c r="F10" s="47">
        <f t="shared" ref="F10:F16" si="0">B10+C10+D10+E10</f>
        <v>65790.637963330024</v>
      </c>
      <c r="G10" s="47">
        <v>21916.427794239724</v>
      </c>
      <c r="H10" s="75">
        <v>21104.666459025688</v>
      </c>
      <c r="I10" s="75">
        <v>21221.467406959327</v>
      </c>
      <c r="J10" s="95">
        <v>21886.749209068974</v>
      </c>
      <c r="K10" s="78">
        <f t="shared" ref="K10:K16" si="1">G10+H10+I10+J10</f>
        <v>86129.310869293724</v>
      </c>
      <c r="L10" s="78">
        <f>G10/B10*100</f>
        <v>159.41816001573466</v>
      </c>
      <c r="M10" s="75">
        <f>G10/E10*100</f>
        <v>113.34391673932171</v>
      </c>
      <c r="N10" s="75">
        <f>H10/C10*100</f>
        <v>127.87668251232533</v>
      </c>
      <c r="O10" s="47">
        <f>H10/G10*100</f>
        <v>96.296105629826272</v>
      </c>
      <c r="P10" s="47">
        <f>I10/D10*100</f>
        <v>130.97458280759406</v>
      </c>
      <c r="Q10" s="47">
        <f>I10/H10*100</f>
        <v>100.55343659735352</v>
      </c>
      <c r="R10" s="78">
        <f>J10/E10*100</f>
        <v>113.1904297240966</v>
      </c>
      <c r="S10" s="47">
        <f>J10/I10*100</f>
        <v>103.13494721807727</v>
      </c>
      <c r="T10" s="78">
        <f>K10/F10*100</f>
        <v>130.91423572651772</v>
      </c>
      <c r="U10" s="208"/>
      <c r="V10" s="209"/>
    </row>
    <row r="11" spans="1:22" s="96" customFormat="1" ht="16.5" customHeight="1" x14ac:dyDescent="0.2">
      <c r="A11" s="136" t="s">
        <v>163</v>
      </c>
      <c r="B11" s="129">
        <v>13755.622741830002</v>
      </c>
      <c r="C11" s="128">
        <v>16436.339696960007</v>
      </c>
      <c r="D11" s="128">
        <v>16207.085942310008</v>
      </c>
      <c r="E11" s="128">
        <v>19312.922376129995</v>
      </c>
      <c r="F11" s="129">
        <f t="shared" si="0"/>
        <v>65711.97075723001</v>
      </c>
      <c r="G11" s="129">
        <v>21875.519876799724</v>
      </c>
      <c r="H11" s="128">
        <v>21078.420647075691</v>
      </c>
      <c r="I11" s="128">
        <v>21157.21216027933</v>
      </c>
      <c r="J11" s="130">
        <v>21898.256764178972</v>
      </c>
      <c r="K11" s="127">
        <f t="shared" si="1"/>
        <v>86009.409448333725</v>
      </c>
      <c r="L11" s="137"/>
      <c r="M11" s="138"/>
      <c r="N11" s="138"/>
      <c r="O11" s="139"/>
      <c r="P11" s="139"/>
      <c r="Q11" s="139"/>
      <c r="R11" s="137"/>
      <c r="S11" s="139"/>
      <c r="T11" s="137"/>
    </row>
    <row r="12" spans="1:22" x14ac:dyDescent="0.2">
      <c r="A12" s="107" t="s">
        <v>153</v>
      </c>
      <c r="B12" s="20">
        <v>11530.328108320002</v>
      </c>
      <c r="C12" s="76">
        <v>15499.846083910008</v>
      </c>
      <c r="D12" s="76">
        <v>16231.829579680008</v>
      </c>
      <c r="E12" s="76">
        <v>17059.020628739992</v>
      </c>
      <c r="F12" s="20">
        <f t="shared" si="0"/>
        <v>60321.024400650014</v>
      </c>
      <c r="G12" s="20">
        <v>19110.760362660007</v>
      </c>
      <c r="H12" s="76">
        <v>23189.637179759986</v>
      </c>
      <c r="I12" s="76">
        <v>21516.476738819994</v>
      </c>
      <c r="J12" s="92">
        <v>20577.102478619978</v>
      </c>
      <c r="K12" s="79">
        <f t="shared" si="1"/>
        <v>84393.976759859972</v>
      </c>
      <c r="L12" s="79">
        <f>G12/B12*100</f>
        <v>165.74342189681619</v>
      </c>
      <c r="M12" s="76">
        <f>G12/E12*100</f>
        <v>112.02730085491173</v>
      </c>
      <c r="N12" s="76">
        <f>H12/C12*100</f>
        <v>149.61204810822318</v>
      </c>
      <c r="O12" s="20">
        <f>H12/G12*100</f>
        <v>121.34335180650156</v>
      </c>
      <c r="P12" s="20">
        <f>I12/D12*100</f>
        <v>132.55731051880699</v>
      </c>
      <c r="Q12" s="20">
        <f>I12/H12*100</f>
        <v>92.784878745751428</v>
      </c>
      <c r="R12" s="79">
        <f>J12/E12*100</f>
        <v>120.62300015015479</v>
      </c>
      <c r="S12" s="20">
        <f>J12/I12*100</f>
        <v>95.634163196871356</v>
      </c>
      <c r="T12" s="79">
        <f>K12/F12*100</f>
        <v>139.90806289912834</v>
      </c>
      <c r="U12" s="208"/>
      <c r="V12" s="211"/>
    </row>
    <row r="13" spans="1:22" ht="24" customHeight="1" x14ac:dyDescent="0.2">
      <c r="A13" s="140" t="s">
        <v>154</v>
      </c>
      <c r="B13" s="129">
        <v>2225.29463351</v>
      </c>
      <c r="C13" s="128">
        <v>936.49361305000002</v>
      </c>
      <c r="D13" s="128">
        <v>-24.743637370000819</v>
      </c>
      <c r="E13" s="128">
        <v>2253.9017473900012</v>
      </c>
      <c r="F13" s="129">
        <f t="shared" si="0"/>
        <v>5390.9463565800006</v>
      </c>
      <c r="G13" s="129">
        <v>2764.7595141397178</v>
      </c>
      <c r="H13" s="128">
        <v>-2111.2165326842951</v>
      </c>
      <c r="I13" s="128">
        <v>-359.26457854066552</v>
      </c>
      <c r="J13" s="130">
        <v>1321.1542855589926</v>
      </c>
      <c r="K13" s="130">
        <f t="shared" si="1"/>
        <v>1615.4326884737497</v>
      </c>
      <c r="L13" s="127"/>
      <c r="M13" s="128"/>
      <c r="N13" s="128"/>
      <c r="O13" s="129"/>
      <c r="P13" s="129"/>
      <c r="Q13" s="129"/>
      <c r="R13" s="127"/>
      <c r="S13" s="129"/>
      <c r="T13" s="127"/>
    </row>
    <row r="14" spans="1:22" x14ac:dyDescent="0.2">
      <c r="A14" s="110" t="s">
        <v>152</v>
      </c>
      <c r="B14" s="20">
        <v>5.4338729999999993</v>
      </c>
      <c r="C14" s="76">
        <v>13.041708</v>
      </c>
      <c r="D14" s="76">
        <v>17.651440000000001</v>
      </c>
      <c r="E14" s="76">
        <v>13.745061</v>
      </c>
      <c r="F14" s="20">
        <f t="shared" si="0"/>
        <v>49.872081999999999</v>
      </c>
      <c r="G14" s="20">
        <v>11.425618999999999</v>
      </c>
      <c r="H14" s="76">
        <v>54.262077999999995</v>
      </c>
      <c r="I14" s="76">
        <v>150.316148</v>
      </c>
      <c r="J14" s="92">
        <v>59.044178000000002</v>
      </c>
      <c r="K14" s="92">
        <f t="shared" si="1"/>
        <v>275.048023</v>
      </c>
      <c r="L14" s="79">
        <f>G14/B14*100</f>
        <v>210.26658149721206</v>
      </c>
      <c r="M14" s="76">
        <f>G14/E14*100</f>
        <v>83.125269505897421</v>
      </c>
      <c r="N14" s="76">
        <f>H14/C14*100</f>
        <v>416.06573310796409</v>
      </c>
      <c r="O14" s="20">
        <f>H14/G14*100</f>
        <v>474.91587107884482</v>
      </c>
      <c r="P14" s="20">
        <f>I14/D14*100</f>
        <v>851.58008638388708</v>
      </c>
      <c r="Q14" s="20">
        <f>I14/H14*100</f>
        <v>277.01878280444771</v>
      </c>
      <c r="R14" s="79">
        <f>J14/E14*100</f>
        <v>429.56650392457334</v>
      </c>
      <c r="S14" s="20">
        <f>J14/I14*100</f>
        <v>39.279996717318753</v>
      </c>
      <c r="T14" s="79">
        <f>K14/F14*100</f>
        <v>551.5069994471055</v>
      </c>
      <c r="U14" s="195"/>
    </row>
    <row r="15" spans="1:22" x14ac:dyDescent="0.2">
      <c r="A15" s="141" t="s">
        <v>155</v>
      </c>
      <c r="B15" s="129">
        <v>20.564869999999999</v>
      </c>
      <c r="C15" s="128">
        <v>25.574350000000003</v>
      </c>
      <c r="D15" s="128">
        <v>37.525060000000003</v>
      </c>
      <c r="E15" s="128">
        <v>50.543879999999994</v>
      </c>
      <c r="F15" s="129">
        <f t="shared" si="0"/>
        <v>134.20815999999999</v>
      </c>
      <c r="G15" s="129">
        <v>44.606400000000001</v>
      </c>
      <c r="H15" s="128">
        <v>100.17727999999998</v>
      </c>
      <c r="I15" s="128">
        <v>150.80917000000002</v>
      </c>
      <c r="J15" s="130">
        <v>143.79844</v>
      </c>
      <c r="K15" s="130">
        <f t="shared" si="1"/>
        <v>439.39129000000003</v>
      </c>
      <c r="L15" s="127"/>
      <c r="M15" s="128"/>
      <c r="N15" s="128"/>
      <c r="O15" s="129"/>
      <c r="P15" s="129"/>
      <c r="Q15" s="129"/>
      <c r="R15" s="127"/>
      <c r="S15" s="129"/>
      <c r="T15" s="127"/>
    </row>
    <row r="16" spans="1:22" x14ac:dyDescent="0.2">
      <c r="A16" s="110" t="s">
        <v>156</v>
      </c>
      <c r="B16" s="20">
        <v>-85.247330000000005</v>
      </c>
      <c r="C16" s="76">
        <v>-57.116569999999996</v>
      </c>
      <c r="D16" s="76">
        <v>-43.784600000000005</v>
      </c>
      <c r="E16" s="76">
        <v>-57.680350000000004</v>
      </c>
      <c r="F16" s="20">
        <f t="shared" si="0"/>
        <v>-243.82885000000002</v>
      </c>
      <c r="G16" s="20">
        <v>-57.204049999999995</v>
      </c>
      <c r="H16" s="76">
        <v>-111.00417000000002</v>
      </c>
      <c r="I16" s="76">
        <v>-44.161639999999991</v>
      </c>
      <c r="J16" s="92">
        <v>-112.25885</v>
      </c>
      <c r="K16" s="92">
        <f t="shared" si="1"/>
        <v>-324.62871000000001</v>
      </c>
      <c r="L16" s="79"/>
      <c r="M16" s="76"/>
      <c r="N16" s="76"/>
      <c r="O16" s="20"/>
      <c r="P16" s="20"/>
      <c r="Q16" s="20" t="s">
        <v>1</v>
      </c>
      <c r="R16" s="79"/>
      <c r="S16" s="20"/>
      <c r="T16" s="79"/>
    </row>
    <row r="17" spans="1:22" x14ac:dyDescent="0.2">
      <c r="A17" s="141" t="s">
        <v>158</v>
      </c>
      <c r="B17" s="129">
        <f t="shared" ref="B17:J17" si="2">B13-SUM(B14:B16)</f>
        <v>2284.5432205100001</v>
      </c>
      <c r="C17" s="128">
        <f t="shared" si="2"/>
        <v>954.99412504999998</v>
      </c>
      <c r="D17" s="128">
        <f t="shared" si="2"/>
        <v>-36.135537370000819</v>
      </c>
      <c r="E17" s="130">
        <f t="shared" si="2"/>
        <v>2247.2931563900011</v>
      </c>
      <c r="F17" s="128">
        <f t="shared" si="2"/>
        <v>5450.6949645800005</v>
      </c>
      <c r="G17" s="129">
        <f t="shared" si="2"/>
        <v>2765.9315451397179</v>
      </c>
      <c r="H17" s="128">
        <f t="shared" si="2"/>
        <v>-2154.651720684295</v>
      </c>
      <c r="I17" s="128">
        <f t="shared" si="2"/>
        <v>-616.2282565406656</v>
      </c>
      <c r="J17" s="130">
        <f t="shared" si="2"/>
        <v>1230.5705175589926</v>
      </c>
      <c r="K17" s="130">
        <f>K13-SUM(K14:K16)</f>
        <v>1225.6220854737496</v>
      </c>
      <c r="L17" s="127"/>
      <c r="M17" s="128"/>
      <c r="N17" s="128"/>
      <c r="O17" s="129"/>
      <c r="P17" s="129"/>
      <c r="Q17" s="129"/>
      <c r="R17" s="127"/>
      <c r="S17" s="129"/>
      <c r="T17" s="127"/>
    </row>
    <row r="18" spans="1:22" ht="25.5" x14ac:dyDescent="0.2">
      <c r="A18" s="111" t="s">
        <v>157</v>
      </c>
      <c r="B18" s="20">
        <v>-9.8695100000000053</v>
      </c>
      <c r="C18" s="76">
        <v>62.847429999999974</v>
      </c>
      <c r="D18" s="76">
        <v>-13.930929999999989</v>
      </c>
      <c r="E18" s="76">
        <v>17.637659999999983</v>
      </c>
      <c r="F18" s="20">
        <f t="shared" ref="F18:F31" si="3">B18+C18+D18+E18</f>
        <v>56.684649999999962</v>
      </c>
      <c r="G18" s="20">
        <v>34.114390000000014</v>
      </c>
      <c r="H18" s="76">
        <v>14.929414049999991</v>
      </c>
      <c r="I18" s="76">
        <v>58.491979999999984</v>
      </c>
      <c r="J18" s="92">
        <v>-73.129629999999963</v>
      </c>
      <c r="K18" s="92">
        <f t="shared" ref="K18:K31" si="4">G18+H18+I18+J18</f>
        <v>34.406154050000026</v>
      </c>
      <c r="L18" s="79"/>
      <c r="M18" s="76"/>
      <c r="N18" s="76"/>
      <c r="O18" s="20"/>
      <c r="P18" s="20"/>
      <c r="Q18" s="20"/>
      <c r="R18" s="79"/>
      <c r="S18" s="20"/>
      <c r="T18" s="79"/>
    </row>
    <row r="19" spans="1:22" ht="25.5" x14ac:dyDescent="0.2">
      <c r="A19" s="143" t="s">
        <v>165</v>
      </c>
      <c r="B19" s="129">
        <v>-35.956650000000003</v>
      </c>
      <c r="C19" s="128">
        <v>-128.10065</v>
      </c>
      <c r="D19" s="128">
        <v>-161.84433999999999</v>
      </c>
      <c r="E19" s="128">
        <v>-332.91409000000004</v>
      </c>
      <c r="F19" s="129">
        <f t="shared" si="3"/>
        <v>-658.81573000000003</v>
      </c>
      <c r="G19" s="129">
        <v>-136.95220999999998</v>
      </c>
      <c r="H19" s="128">
        <v>-306.92988000000003</v>
      </c>
      <c r="I19" s="128">
        <v>-162.19937999999999</v>
      </c>
      <c r="J19" s="130">
        <v>-357.14903999999996</v>
      </c>
      <c r="K19" s="130">
        <f t="shared" si="4"/>
        <v>-963.23050999999987</v>
      </c>
      <c r="L19" s="127"/>
      <c r="M19" s="128"/>
      <c r="N19" s="128"/>
      <c r="O19" s="129"/>
      <c r="P19" s="129"/>
      <c r="Q19" s="129"/>
      <c r="R19" s="127"/>
      <c r="S19" s="129"/>
      <c r="T19" s="127"/>
    </row>
    <row r="20" spans="1:22" ht="25.5" x14ac:dyDescent="0.2">
      <c r="A20" s="104" t="s">
        <v>166</v>
      </c>
      <c r="B20" s="20">
        <v>26.087139999999998</v>
      </c>
      <c r="C20" s="76">
        <v>190.94807999999998</v>
      </c>
      <c r="D20" s="76">
        <v>147.91341</v>
      </c>
      <c r="E20" s="76">
        <v>350.55175000000003</v>
      </c>
      <c r="F20" s="20">
        <f t="shared" si="3"/>
        <v>715.50037999999995</v>
      </c>
      <c r="G20" s="20">
        <v>171.06659999999999</v>
      </c>
      <c r="H20" s="76">
        <v>321.85929405000002</v>
      </c>
      <c r="I20" s="76">
        <v>220.69135999999997</v>
      </c>
      <c r="J20" s="92">
        <v>284.01940999999999</v>
      </c>
      <c r="K20" s="92">
        <f t="shared" si="4"/>
        <v>997.63666404999992</v>
      </c>
      <c r="L20" s="79"/>
      <c r="M20" s="76"/>
      <c r="N20" s="76"/>
      <c r="O20" s="20"/>
      <c r="P20" s="20"/>
      <c r="Q20" s="20"/>
      <c r="R20" s="79"/>
      <c r="S20" s="20"/>
      <c r="T20" s="79"/>
    </row>
    <row r="21" spans="1:22" x14ac:dyDescent="0.2">
      <c r="A21" s="142" t="s">
        <v>164</v>
      </c>
      <c r="B21" s="129">
        <v>2.00787147</v>
      </c>
      <c r="C21" s="128">
        <v>4.7337164600000001</v>
      </c>
      <c r="D21" s="128">
        <v>9.5821539800000011</v>
      </c>
      <c r="E21" s="128">
        <v>5.6588141900000002</v>
      </c>
      <c r="F21" s="129">
        <f t="shared" si="3"/>
        <v>21.982556100000004</v>
      </c>
      <c r="G21" s="129">
        <v>6.7935274400000001</v>
      </c>
      <c r="H21" s="128">
        <v>11.3163979</v>
      </c>
      <c r="I21" s="128">
        <v>5.7632666799999992</v>
      </c>
      <c r="J21" s="130">
        <v>61.62207489</v>
      </c>
      <c r="K21" s="130">
        <f t="shared" si="4"/>
        <v>85.495266909999998</v>
      </c>
      <c r="L21" s="127"/>
      <c r="M21" s="128"/>
      <c r="N21" s="128"/>
      <c r="O21" s="129"/>
      <c r="P21" s="129"/>
      <c r="Q21" s="129"/>
      <c r="R21" s="127"/>
      <c r="S21" s="129"/>
      <c r="T21" s="127"/>
    </row>
    <row r="22" spans="1:22" s="96" customFormat="1" x14ac:dyDescent="0.2">
      <c r="A22" s="109" t="s">
        <v>168</v>
      </c>
      <c r="B22" s="47">
        <v>8168.9344536879416</v>
      </c>
      <c r="C22" s="75">
        <v>10515.14362922456</v>
      </c>
      <c r="D22" s="75">
        <v>11091.002393712199</v>
      </c>
      <c r="E22" s="75">
        <v>11786.591408460952</v>
      </c>
      <c r="F22" s="47">
        <f t="shared" si="3"/>
        <v>41561.671885085649</v>
      </c>
      <c r="G22" s="47">
        <v>9656.9443859614112</v>
      </c>
      <c r="H22" s="75">
        <v>12115.403730760265</v>
      </c>
      <c r="I22" s="75">
        <v>13249.617181252052</v>
      </c>
      <c r="J22" s="95">
        <v>14735.891238134944</v>
      </c>
      <c r="K22" s="95">
        <f t="shared" si="4"/>
        <v>49757.856536108673</v>
      </c>
      <c r="L22" s="78">
        <f>G22/B22*100</f>
        <v>118.21547156130863</v>
      </c>
      <c r="M22" s="75">
        <f>G22/E22*100</f>
        <v>81.931612383112025</v>
      </c>
      <c r="N22" s="75">
        <f>H22/C22*100</f>
        <v>115.21862332995747</v>
      </c>
      <c r="O22" s="47">
        <f>H22/G22*100</f>
        <v>125.45794245613334</v>
      </c>
      <c r="P22" s="47">
        <f>I22/D22*100</f>
        <v>119.46275648415362</v>
      </c>
      <c r="Q22" s="47">
        <f>I22/H22*100</f>
        <v>109.36174704283349</v>
      </c>
      <c r="R22" s="78">
        <f>J22/E22*100</f>
        <v>125.02249995326767</v>
      </c>
      <c r="S22" s="47">
        <f>J22/I22*100</f>
        <v>111.21748678887072</v>
      </c>
      <c r="T22" s="78">
        <f>K22/F22*100</f>
        <v>119.72053644445478</v>
      </c>
      <c r="U22" s="208"/>
      <c r="V22" s="209"/>
    </row>
    <row r="23" spans="1:22" s="96" customFormat="1" ht="17.25" customHeight="1" x14ac:dyDescent="0.2">
      <c r="A23" s="136" t="s">
        <v>163</v>
      </c>
      <c r="B23" s="129">
        <v>8120.068414527942</v>
      </c>
      <c r="C23" s="128">
        <v>10409.948653354561</v>
      </c>
      <c r="D23" s="128">
        <v>10960.174333912199</v>
      </c>
      <c r="E23" s="128">
        <v>11703.810729620953</v>
      </c>
      <c r="F23" s="129">
        <f t="shared" si="3"/>
        <v>41194.002131415647</v>
      </c>
      <c r="G23" s="129">
        <v>9599.7869097814109</v>
      </c>
      <c r="H23" s="128">
        <v>11974.842538870265</v>
      </c>
      <c r="I23" s="128">
        <v>13249.606953092052</v>
      </c>
      <c r="J23" s="130">
        <v>14684.511978154944</v>
      </c>
      <c r="K23" s="130">
        <f t="shared" si="4"/>
        <v>49508.748379898672</v>
      </c>
      <c r="L23" s="137"/>
      <c r="M23" s="138"/>
      <c r="N23" s="138"/>
      <c r="O23" s="139"/>
      <c r="P23" s="139"/>
      <c r="Q23" s="139"/>
      <c r="R23" s="137"/>
      <c r="S23" s="139"/>
      <c r="T23" s="137"/>
    </row>
    <row r="24" spans="1:22" x14ac:dyDescent="0.2">
      <c r="A24" s="107" t="s">
        <v>159</v>
      </c>
      <c r="B24" s="20">
        <v>8219.9512998300015</v>
      </c>
      <c r="C24" s="76">
        <v>10467.019056959998</v>
      </c>
      <c r="D24" s="76">
        <v>10977.083826719998</v>
      </c>
      <c r="E24" s="76">
        <v>11751.381286190002</v>
      </c>
      <c r="F24" s="20">
        <f t="shared" si="3"/>
        <v>41415.435469700002</v>
      </c>
      <c r="G24" s="20">
        <v>9710.8211479599959</v>
      </c>
      <c r="H24" s="76">
        <v>12080.988115129996</v>
      </c>
      <c r="I24" s="76">
        <v>13212.632154800001</v>
      </c>
      <c r="J24" s="92">
        <v>15039.201770429994</v>
      </c>
      <c r="K24" s="92">
        <f t="shared" si="4"/>
        <v>50043.643188319984</v>
      </c>
      <c r="L24" s="79">
        <f>G24/B24*100</f>
        <v>118.13721023092714</v>
      </c>
      <c r="M24" s="76">
        <f>G24/E24*100</f>
        <v>82.635572035876038</v>
      </c>
      <c r="N24" s="76">
        <f>H24/C24*100</f>
        <v>115.41956739915169</v>
      </c>
      <c r="O24" s="20">
        <f>H24/G24*100</f>
        <v>124.40748244722759</v>
      </c>
      <c r="P24" s="20">
        <f>I24/D24*100</f>
        <v>120.36559402633253</v>
      </c>
      <c r="Q24" s="20">
        <f>I24/H24*100</f>
        <v>109.36714802535694</v>
      </c>
      <c r="R24" s="79">
        <f>J24/E24*100</f>
        <v>127.97816192130347</v>
      </c>
      <c r="S24" s="20">
        <f>J24/I24*100</f>
        <v>113.82441889117771</v>
      </c>
      <c r="T24" s="79">
        <f>K24/F24*100</f>
        <v>120.83331400664005</v>
      </c>
      <c r="U24" s="210"/>
      <c r="V24" s="211"/>
    </row>
    <row r="25" spans="1:22" ht="28.5" customHeight="1" x14ac:dyDescent="0.2">
      <c r="A25" s="115" t="s">
        <v>154</v>
      </c>
      <c r="B25" s="48">
        <v>-99.882885302059321</v>
      </c>
      <c r="C25" s="74">
        <v>-57.070403605437718</v>
      </c>
      <c r="D25" s="74">
        <v>-16.909492807799609</v>
      </c>
      <c r="E25" s="74">
        <v>-47.570556569050041</v>
      </c>
      <c r="F25" s="21">
        <f t="shared" si="3"/>
        <v>-221.43333828434669</v>
      </c>
      <c r="G25" s="48">
        <v>-111.03423817858425</v>
      </c>
      <c r="H25" s="74">
        <v>-106.14557625972986</v>
      </c>
      <c r="I25" s="74">
        <v>36.974798292050139</v>
      </c>
      <c r="J25" s="133">
        <v>-354.6897922750511</v>
      </c>
      <c r="K25" s="133">
        <f t="shared" si="4"/>
        <v>-534.89480842131502</v>
      </c>
      <c r="L25" s="80"/>
      <c r="M25" s="77"/>
      <c r="N25" s="77"/>
      <c r="O25" s="21"/>
      <c r="P25" s="21"/>
      <c r="Q25" s="21"/>
      <c r="R25" s="80"/>
      <c r="S25" s="21"/>
      <c r="T25" s="80"/>
    </row>
    <row r="26" spans="1:22" x14ac:dyDescent="0.2">
      <c r="A26" s="112" t="s">
        <v>152</v>
      </c>
      <c r="B26" s="20">
        <v>22.351444999999998</v>
      </c>
      <c r="C26" s="76">
        <v>53.374385000000004</v>
      </c>
      <c r="D26" s="76">
        <v>70.60915</v>
      </c>
      <c r="E26" s="76">
        <v>49.839374999999997</v>
      </c>
      <c r="F26" s="20">
        <f t="shared" si="3"/>
        <v>196.17435499999999</v>
      </c>
      <c r="G26" s="20">
        <v>46.861040000000003</v>
      </c>
      <c r="H26" s="76">
        <v>161.99087499999999</v>
      </c>
      <c r="I26" s="76">
        <v>258.49671499999999</v>
      </c>
      <c r="J26" s="92">
        <v>184.055925</v>
      </c>
      <c r="K26" s="92">
        <f t="shared" si="4"/>
        <v>651.40455499999996</v>
      </c>
      <c r="L26" s="79">
        <f>G26/B26*100</f>
        <v>209.65552786408219</v>
      </c>
      <c r="M26" s="76">
        <f>G26/E26*100</f>
        <v>94.024132525738949</v>
      </c>
      <c r="N26" s="76">
        <f>H26/C26*100</f>
        <v>303.49928153738909</v>
      </c>
      <c r="O26" s="20">
        <f>H26/G26*100</f>
        <v>345.68348248352999</v>
      </c>
      <c r="P26" s="20">
        <f>I26/D26*100</f>
        <v>366.09520862381146</v>
      </c>
      <c r="Q26" s="20">
        <f>I26/H26*100</f>
        <v>159.57486185564466</v>
      </c>
      <c r="R26" s="79">
        <f>J26/E26*100</f>
        <v>369.29822053346379</v>
      </c>
      <c r="S26" s="20">
        <f>J26/I26*100</f>
        <v>71.202423210677949</v>
      </c>
      <c r="T26" s="79">
        <f>K26/F26*100</f>
        <v>332.05387880592241</v>
      </c>
      <c r="U26" s="195"/>
    </row>
    <row r="27" spans="1:22" x14ac:dyDescent="0.2">
      <c r="A27" s="113" t="s">
        <v>155</v>
      </c>
      <c r="B27" s="21">
        <v>7.5506599999999997</v>
      </c>
      <c r="C27" s="77">
        <v>10.85284</v>
      </c>
      <c r="D27" s="77">
        <v>18.31288</v>
      </c>
      <c r="E27" s="77">
        <v>11.213389999999999</v>
      </c>
      <c r="F27" s="21">
        <f t="shared" si="3"/>
        <v>47.929769999999998</v>
      </c>
      <c r="G27" s="21">
        <v>18.540100000000002</v>
      </c>
      <c r="H27" s="77">
        <v>26.424289999999999</v>
      </c>
      <c r="I27" s="77">
        <v>44.217289999999998</v>
      </c>
      <c r="J27" s="93">
        <v>41.538669999999996</v>
      </c>
      <c r="K27" s="93">
        <f t="shared" si="4"/>
        <v>130.72035</v>
      </c>
      <c r="L27" s="80"/>
      <c r="M27" s="77"/>
      <c r="N27" s="77"/>
      <c r="O27" s="21"/>
      <c r="P27" s="21"/>
      <c r="Q27" s="21"/>
      <c r="R27" s="80"/>
      <c r="S27" s="21"/>
      <c r="T27" s="80"/>
    </row>
    <row r="28" spans="1:22" x14ac:dyDescent="0.2">
      <c r="A28" s="112" t="s">
        <v>156</v>
      </c>
      <c r="B28" s="20">
        <v>-96.139229999999998</v>
      </c>
      <c r="C28" s="76">
        <v>-52.02366</v>
      </c>
      <c r="D28" s="76">
        <v>-64.288029999999992</v>
      </c>
      <c r="E28" s="76">
        <v>-79.353049999999996</v>
      </c>
      <c r="F28" s="20">
        <f t="shared" si="3"/>
        <v>-291.80396999999999</v>
      </c>
      <c r="G28" s="20">
        <v>-84.992670000000004</v>
      </c>
      <c r="H28" s="76">
        <v>-103.15472</v>
      </c>
      <c r="I28" s="76">
        <v>-103.70683</v>
      </c>
      <c r="J28" s="92">
        <v>-114.03392000000001</v>
      </c>
      <c r="K28" s="92">
        <f t="shared" si="4"/>
        <v>-405.88814000000002</v>
      </c>
      <c r="L28" s="79"/>
      <c r="M28" s="76"/>
      <c r="N28" s="76"/>
      <c r="O28" s="20"/>
      <c r="P28" s="20"/>
      <c r="Q28" s="20"/>
      <c r="R28" s="79"/>
      <c r="S28" s="20"/>
      <c r="T28" s="79"/>
    </row>
    <row r="29" spans="1:22" x14ac:dyDescent="0.2">
      <c r="A29" s="113" t="s">
        <v>160</v>
      </c>
      <c r="B29" s="21">
        <v>-313.53425802553966</v>
      </c>
      <c r="C29" s="77">
        <v>-402.15312723133047</v>
      </c>
      <c r="D29" s="77">
        <v>-392.29142218857942</v>
      </c>
      <c r="E29" s="77">
        <v>-425.49192269794094</v>
      </c>
      <c r="F29" s="21">
        <f t="shared" si="3"/>
        <v>-1533.4707301433905</v>
      </c>
      <c r="G29" s="21">
        <v>-373.15798809554963</v>
      </c>
      <c r="H29" s="77">
        <v>-470.24290758564894</v>
      </c>
      <c r="I29" s="77">
        <v>-579.20317692518984</v>
      </c>
      <c r="J29" s="93">
        <v>-708.30951644255856</v>
      </c>
      <c r="K29" s="93">
        <f t="shared" si="4"/>
        <v>-2130.913589048947</v>
      </c>
      <c r="L29" s="80"/>
      <c r="M29" s="77"/>
      <c r="N29" s="77"/>
      <c r="O29" s="21"/>
      <c r="P29" s="21"/>
      <c r="Q29" s="21"/>
      <c r="R29" s="80"/>
      <c r="S29" s="21"/>
      <c r="T29" s="80"/>
    </row>
    <row r="30" spans="1:22" ht="25.5" x14ac:dyDescent="0.2">
      <c r="A30" s="112" t="s">
        <v>206</v>
      </c>
      <c r="B30" s="20">
        <v>167.20404874199969</v>
      </c>
      <c r="C30" s="76">
        <v>262.02164022125072</v>
      </c>
      <c r="D30" s="76">
        <v>292.22120121439838</v>
      </c>
      <c r="E30" s="76">
        <v>258.67954299938668</v>
      </c>
      <c r="F30" s="20">
        <f t="shared" si="3"/>
        <v>980.12643317703555</v>
      </c>
      <c r="G30" s="20">
        <v>161.62372434649581</v>
      </c>
      <c r="H30" s="76">
        <v>207.41228891014759</v>
      </c>
      <c r="I30" s="76">
        <v>156.01852711125517</v>
      </c>
      <c r="J30" s="92"/>
      <c r="K30" s="92">
        <f t="shared" si="4"/>
        <v>525.05454036789854</v>
      </c>
      <c r="L30" s="79"/>
      <c r="M30" s="76"/>
      <c r="N30" s="76"/>
      <c r="O30" s="20"/>
      <c r="P30" s="20"/>
      <c r="Q30" s="20"/>
      <c r="R30" s="79"/>
      <c r="S30" s="20"/>
      <c r="T30" s="79"/>
    </row>
    <row r="31" spans="1:22" ht="25.5" x14ac:dyDescent="0.2">
      <c r="A31" s="113" t="s">
        <v>207</v>
      </c>
      <c r="B31" s="21">
        <v>161.81457314148062</v>
      </c>
      <c r="C31" s="77">
        <v>176.73026721464197</v>
      </c>
      <c r="D31" s="77">
        <v>189.79314133638147</v>
      </c>
      <c r="E31" s="77">
        <v>220.90355396950423</v>
      </c>
      <c r="F31" s="21">
        <f t="shared" si="3"/>
        <v>749.24153566200835</v>
      </c>
      <c r="G31" s="21">
        <v>177.36947327046957</v>
      </c>
      <c r="H31" s="77">
        <v>212.13213480577141</v>
      </c>
      <c r="I31" s="77">
        <v>262.10302014598477</v>
      </c>
      <c r="J31" s="93">
        <v>294.41021248750741</v>
      </c>
      <c r="K31" s="93">
        <f t="shared" si="4"/>
        <v>946.01484070973311</v>
      </c>
      <c r="L31" s="80"/>
      <c r="M31" s="77"/>
      <c r="N31" s="77"/>
      <c r="O31" s="21"/>
      <c r="P31" s="21"/>
      <c r="Q31" s="21"/>
      <c r="R31" s="80"/>
      <c r="S31" s="21"/>
      <c r="T31" s="80"/>
    </row>
    <row r="32" spans="1:22" x14ac:dyDescent="0.2">
      <c r="A32" s="112" t="s">
        <v>158</v>
      </c>
      <c r="B32" s="20">
        <f>B25-SUM(B26:B31)</f>
        <v>-49.13012415999998</v>
      </c>
      <c r="C32" s="76">
        <f t="shared" ref="C32:E32" si="5">C25-SUM(C26:C31)</f>
        <v>-105.87274880999996</v>
      </c>
      <c r="D32" s="76">
        <f t="shared" si="5"/>
        <v>-131.26641317000005</v>
      </c>
      <c r="E32" s="76">
        <f t="shared" si="5"/>
        <v>-83.361445839999988</v>
      </c>
      <c r="F32" s="20">
        <f t="shared" ref="F32" si="6">F25-SUM(F26:F29)</f>
        <v>1359.7372368590438</v>
      </c>
      <c r="G32" s="20">
        <f>G25-SUM(G26:G31)</f>
        <v>-57.277917699999961</v>
      </c>
      <c r="H32" s="76">
        <f t="shared" ref="H32:J32" si="7">H25-SUM(H26:H31)</f>
        <v>-140.70753738999994</v>
      </c>
      <c r="I32" s="76">
        <f t="shared" si="7"/>
        <v>-0.95074703999992494</v>
      </c>
      <c r="J32" s="76">
        <f t="shared" si="7"/>
        <v>-52.351163319999898</v>
      </c>
      <c r="K32" s="20">
        <f>K25-SUM(K26:K31)</f>
        <v>-251.2873654499997</v>
      </c>
      <c r="L32" s="181"/>
      <c r="M32" s="182"/>
      <c r="N32" s="182"/>
      <c r="O32" s="183"/>
      <c r="P32" s="183"/>
      <c r="Q32" s="183"/>
      <c r="R32" s="181"/>
      <c r="S32" s="183"/>
      <c r="T32" s="181"/>
    </row>
    <row r="33" spans="1:22" x14ac:dyDescent="0.2">
      <c r="A33" s="175" t="s">
        <v>164</v>
      </c>
      <c r="B33" s="103">
        <v>48.86603916</v>
      </c>
      <c r="C33" s="99">
        <v>105.19497586999999</v>
      </c>
      <c r="D33" s="99">
        <v>130.82805980000001</v>
      </c>
      <c r="E33" s="77">
        <v>82.780678840000007</v>
      </c>
      <c r="F33" s="103">
        <f>B33+C33+D33+E33</f>
        <v>367.66975367000003</v>
      </c>
      <c r="G33" s="21">
        <v>57.157476179999996</v>
      </c>
      <c r="H33" s="77">
        <v>140.56119188999998</v>
      </c>
      <c r="I33" s="77">
        <v>1.022816E-2</v>
      </c>
      <c r="J33" s="93">
        <v>51.379259979999993</v>
      </c>
      <c r="K33" s="80">
        <f>G33+H33+I33+J33</f>
        <v>249.10815620999998</v>
      </c>
      <c r="L33" s="80"/>
      <c r="M33" s="77"/>
      <c r="N33" s="77"/>
      <c r="O33" s="21"/>
      <c r="P33" s="21"/>
      <c r="Q33" s="21"/>
      <c r="R33" s="80"/>
      <c r="S33" s="21"/>
      <c r="T33" s="80"/>
    </row>
    <row r="34" spans="1:22" x14ac:dyDescent="0.2">
      <c r="A34" s="184"/>
      <c r="B34" s="185"/>
      <c r="C34" s="186"/>
      <c r="D34" s="186"/>
      <c r="E34" s="186"/>
      <c r="F34" s="187"/>
      <c r="G34" s="185"/>
      <c r="H34" s="189"/>
      <c r="I34" s="189"/>
      <c r="J34" s="188"/>
      <c r="K34" s="190"/>
      <c r="L34" s="190"/>
      <c r="M34" s="189"/>
      <c r="N34" s="189"/>
      <c r="O34" s="185"/>
      <c r="P34" s="185"/>
      <c r="Q34" s="185"/>
      <c r="R34" s="190"/>
      <c r="S34" s="185"/>
      <c r="T34" s="190"/>
    </row>
    <row r="35" spans="1:22" x14ac:dyDescent="0.2">
      <c r="A35" s="176" t="s">
        <v>150</v>
      </c>
      <c r="B35" s="21">
        <f t="shared" ref="B35:I35" si="8">B10+B22</f>
        <v>21916.695556987943</v>
      </c>
      <c r="C35" s="77">
        <f t="shared" si="8"/>
        <v>27019.064472644568</v>
      </c>
      <c r="D35" s="77">
        <f t="shared" si="8"/>
        <v>27293.739560002206</v>
      </c>
      <c r="E35" s="77">
        <f t="shared" si="8"/>
        <v>31122.810258780948</v>
      </c>
      <c r="F35" s="21">
        <f t="shared" si="8"/>
        <v>107352.30984841567</v>
      </c>
      <c r="G35" s="21">
        <f t="shared" si="8"/>
        <v>31573.372180201135</v>
      </c>
      <c r="H35" s="77">
        <f t="shared" si="8"/>
        <v>33220.070189785954</v>
      </c>
      <c r="I35" s="77">
        <f t="shared" si="8"/>
        <v>34471.084588211379</v>
      </c>
      <c r="J35" s="77">
        <f>J10+J22</f>
        <v>36622.640447203914</v>
      </c>
      <c r="K35" s="80">
        <f>K10+K22</f>
        <v>135887.1674054024</v>
      </c>
      <c r="L35" s="80">
        <f>G35/B35*100</f>
        <v>144.0608238504926</v>
      </c>
      <c r="M35" s="77">
        <f>G35/E35*100</f>
        <v>101.44769035210459</v>
      </c>
      <c r="N35" s="77">
        <f>H35/C35*100</f>
        <v>122.95048269868703</v>
      </c>
      <c r="O35" s="21">
        <f>H35/G35*100</f>
        <v>105.21546447489516</v>
      </c>
      <c r="P35" s="21">
        <f>I35/D35*100</f>
        <v>126.29667148552726</v>
      </c>
      <c r="Q35" s="21">
        <f>I35/H35*100</f>
        <v>103.76583911857618</v>
      </c>
      <c r="R35" s="80">
        <f>J35/E35*100</f>
        <v>117.67138038850862</v>
      </c>
      <c r="S35" s="21">
        <f>J35/I35*100</f>
        <v>106.2416250741595</v>
      </c>
      <c r="T35" s="80">
        <f>K35/F35*100</f>
        <v>126.58057157529142</v>
      </c>
      <c r="U35" s="195"/>
      <c r="V35" s="195"/>
    </row>
    <row r="36" spans="1:22" x14ac:dyDescent="0.2">
      <c r="A36" s="107" t="s">
        <v>151</v>
      </c>
      <c r="B36" s="20">
        <f t="shared" ref="B36:I36" si="9">B12+B24</f>
        <v>19750.279408150003</v>
      </c>
      <c r="C36" s="76">
        <f t="shared" si="9"/>
        <v>25966.865140870006</v>
      </c>
      <c r="D36" s="76">
        <f t="shared" si="9"/>
        <v>27208.913406400006</v>
      </c>
      <c r="E36" s="76">
        <f t="shared" si="9"/>
        <v>28810.401914929993</v>
      </c>
      <c r="F36" s="20">
        <f t="shared" si="9"/>
        <v>101736.45987035002</v>
      </c>
      <c r="G36" s="20">
        <f t="shared" si="9"/>
        <v>28821.581510620003</v>
      </c>
      <c r="H36" s="76">
        <f t="shared" si="9"/>
        <v>35270.625294889978</v>
      </c>
      <c r="I36" s="76">
        <f t="shared" si="9"/>
        <v>34729.108893619996</v>
      </c>
      <c r="J36" s="76">
        <f>J12+J24</f>
        <v>35616.304249049972</v>
      </c>
      <c r="K36" s="79">
        <f>K12+K24</f>
        <v>134437.61994817996</v>
      </c>
      <c r="L36" s="79">
        <f>G36/B36*100</f>
        <v>145.92999377379289</v>
      </c>
      <c r="M36" s="76">
        <f>G36/E36*100</f>
        <v>100.03880402544547</v>
      </c>
      <c r="N36" s="76">
        <f>H36/C36*100</f>
        <v>135.82935446210837</v>
      </c>
      <c r="O36" s="20">
        <f>H36/G36*100</f>
        <v>122.37574569561241</v>
      </c>
      <c r="P36" s="20">
        <f>I36/D36*100</f>
        <v>127.63872035202665</v>
      </c>
      <c r="Q36" s="20">
        <f>I36/H36*100</f>
        <v>98.464681596250472</v>
      </c>
      <c r="R36" s="79">
        <f>J36/E36*100</f>
        <v>123.6230732018808</v>
      </c>
      <c r="S36" s="20">
        <f>J36/I36*100</f>
        <v>102.55461595098099</v>
      </c>
      <c r="T36" s="79">
        <f>K36/F36*100</f>
        <v>132.14300961474709</v>
      </c>
      <c r="U36" s="195"/>
      <c r="V36" s="196"/>
    </row>
    <row r="37" spans="1:22" x14ac:dyDescent="0.2">
      <c r="A37" s="177" t="s">
        <v>152</v>
      </c>
      <c r="B37" s="178">
        <f t="shared" ref="B37:I37" si="10">B14+B26</f>
        <v>27.785317999999997</v>
      </c>
      <c r="C37" s="179">
        <f t="shared" si="10"/>
        <v>66.416093000000004</v>
      </c>
      <c r="D37" s="179">
        <f t="shared" si="10"/>
        <v>88.260590000000008</v>
      </c>
      <c r="E37" s="179">
        <f t="shared" si="10"/>
        <v>63.584435999999997</v>
      </c>
      <c r="F37" s="178">
        <f t="shared" si="10"/>
        <v>246.046437</v>
      </c>
      <c r="G37" s="178">
        <f t="shared" si="10"/>
        <v>58.286659</v>
      </c>
      <c r="H37" s="179">
        <f t="shared" si="10"/>
        <v>216.25295299999999</v>
      </c>
      <c r="I37" s="179">
        <f t="shared" si="10"/>
        <v>408.81286299999999</v>
      </c>
      <c r="J37" s="179">
        <f>J14+J26</f>
        <v>243.10010299999999</v>
      </c>
      <c r="K37" s="180">
        <f>K14+K26</f>
        <v>926.4525779999999</v>
      </c>
      <c r="L37" s="180">
        <f>G37/B37*100</f>
        <v>209.77502938782274</v>
      </c>
      <c r="M37" s="179">
        <f>G37/E37*100</f>
        <v>91.668122997898422</v>
      </c>
      <c r="N37" s="179">
        <f>H37/C37*100</f>
        <v>325.60324347895619</v>
      </c>
      <c r="O37" s="178">
        <f>H37/G37*100</f>
        <v>371.01620972991435</v>
      </c>
      <c r="P37" s="178">
        <f>I37/D37*100</f>
        <v>463.18845477919422</v>
      </c>
      <c r="Q37" s="178">
        <f>I37/H37*100</f>
        <v>189.04382914946831</v>
      </c>
      <c r="R37" s="180">
        <f>J37/E37*100</f>
        <v>382.32642812149817</v>
      </c>
      <c r="S37" s="178">
        <f>J37/I37*100</f>
        <v>59.46488601558508</v>
      </c>
      <c r="T37" s="180">
        <f>K37/F37*100</f>
        <v>376.53566103052322</v>
      </c>
      <c r="U37" s="195"/>
    </row>
    <row r="38" spans="1:22" s="100" customFormat="1" ht="13.5" customHeight="1" x14ac:dyDescent="0.2">
      <c r="A38" s="117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17"/>
      <c r="M38" s="117"/>
      <c r="N38" s="120"/>
      <c r="O38" s="120"/>
      <c r="P38" s="15"/>
      <c r="Q38" s="15"/>
      <c r="R38" s="15"/>
    </row>
    <row r="39" spans="1:22" ht="39.75" customHeight="1" x14ac:dyDescent="0.2">
      <c r="A39" s="248" t="s">
        <v>161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191"/>
      <c r="O39" s="191"/>
      <c r="R39" s="15"/>
    </row>
    <row r="40" spans="1:22" ht="12.75" customHeight="1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22" ht="12.75" customHeight="1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22" x14ac:dyDescent="0.2"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22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22" x14ac:dyDescent="0.2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22" x14ac:dyDescent="0.2">
      <c r="B45" s="123"/>
      <c r="C45" s="123"/>
      <c r="D45" s="123"/>
      <c r="E45" s="123"/>
    </row>
    <row r="46" spans="1:22" x14ac:dyDescent="0.2">
      <c r="B46" s="123"/>
      <c r="C46" s="123"/>
      <c r="D46" s="123"/>
      <c r="E46" s="123"/>
    </row>
    <row r="47" spans="1:22" x14ac:dyDescent="0.2">
      <c r="B47" s="123"/>
      <c r="C47" s="123"/>
      <c r="D47" s="123"/>
      <c r="E47" s="123"/>
    </row>
  </sheetData>
  <mergeCells count="13">
    <mergeCell ref="A39:M39"/>
    <mergeCell ref="M4:M5"/>
    <mergeCell ref="N4:N5"/>
    <mergeCell ref="B4:F4"/>
    <mergeCell ref="A1:N1"/>
    <mergeCell ref="R4:R5"/>
    <mergeCell ref="S4:S5"/>
    <mergeCell ref="T4:T5"/>
    <mergeCell ref="P4:P5"/>
    <mergeCell ref="Q4:Q5"/>
    <mergeCell ref="O4:O5"/>
    <mergeCell ref="A4:A5"/>
    <mergeCell ref="L4:L5"/>
  </mergeCells>
  <printOptions horizontalCentered="1"/>
  <pageMargins left="0.19685039370078741" right="0.31496062992125984" top="0.31496062992125984" bottom="0.2755905511811023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RowHeight="12.75" x14ac:dyDescent="0.2"/>
  <cols>
    <col min="1" max="1" width="36.140625" style="2" customWidth="1"/>
    <col min="2" max="2" width="10.28515625" style="2" customWidth="1"/>
    <col min="3" max="3" width="7.85546875" style="2" customWidth="1"/>
    <col min="4" max="4" width="10.28515625" style="2" customWidth="1"/>
    <col min="5" max="5" width="6.28515625" style="2" bestFit="1" customWidth="1"/>
    <col min="6" max="6" width="11.140625" style="2" customWidth="1"/>
    <col min="7" max="7" width="6.140625" style="2" customWidth="1"/>
    <col min="8" max="8" width="8.5703125" style="2" bestFit="1" customWidth="1"/>
    <col min="9" max="9" width="11.140625" style="2" bestFit="1" customWidth="1"/>
    <col min="10" max="10" width="6.28515625" style="2" bestFit="1" customWidth="1"/>
    <col min="11" max="11" width="10.28515625" style="2" customWidth="1"/>
    <col min="12" max="12" width="7.7109375" style="2" customWidth="1"/>
    <col min="13" max="13" width="10.7109375" style="2" customWidth="1"/>
    <col min="14" max="14" width="7.7109375" style="2" customWidth="1"/>
    <col min="15" max="15" width="9.28515625" style="2" bestFit="1" customWidth="1"/>
    <col min="16" max="16384" width="9.140625" style="2"/>
  </cols>
  <sheetData>
    <row r="1" spans="1:16" x14ac:dyDescent="0.2">
      <c r="A1" s="258" t="s">
        <v>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6" ht="14.25" x14ac:dyDescent="0.2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E3" s="3"/>
      <c r="F3" s="3"/>
      <c r="G3" s="3"/>
      <c r="H3" s="3"/>
      <c r="M3" s="3"/>
      <c r="N3" s="3"/>
      <c r="O3" s="3" t="s">
        <v>0</v>
      </c>
    </row>
    <row r="4" spans="1:16" x14ac:dyDescent="0.2">
      <c r="A4" s="253" t="s">
        <v>3</v>
      </c>
      <c r="B4" s="255" t="s">
        <v>185</v>
      </c>
      <c r="C4" s="256"/>
      <c r="D4" s="256"/>
      <c r="E4" s="256"/>
      <c r="F4" s="256"/>
      <c r="G4" s="256"/>
      <c r="H4" s="257"/>
      <c r="I4" s="255" t="s">
        <v>195</v>
      </c>
      <c r="J4" s="256"/>
      <c r="K4" s="256"/>
      <c r="L4" s="256"/>
      <c r="M4" s="256"/>
      <c r="N4" s="256"/>
      <c r="O4" s="257"/>
    </row>
    <row r="5" spans="1:16" ht="26.25" customHeight="1" x14ac:dyDescent="0.2">
      <c r="A5" s="254"/>
      <c r="B5" s="24" t="s">
        <v>4</v>
      </c>
      <c r="C5" s="25" t="s">
        <v>5</v>
      </c>
      <c r="D5" s="26" t="s">
        <v>6</v>
      </c>
      <c r="E5" s="25" t="s">
        <v>5</v>
      </c>
      <c r="F5" s="116" t="s">
        <v>169</v>
      </c>
      <c r="G5" s="68" t="s">
        <v>5</v>
      </c>
      <c r="H5" s="68" t="s">
        <v>112</v>
      </c>
      <c r="I5" s="24" t="s">
        <v>4</v>
      </c>
      <c r="J5" s="25" t="s">
        <v>5</v>
      </c>
      <c r="K5" s="26" t="s">
        <v>6</v>
      </c>
      <c r="L5" s="25" t="s">
        <v>5</v>
      </c>
      <c r="M5" s="116" t="s">
        <v>169</v>
      </c>
      <c r="N5" s="68" t="s">
        <v>5</v>
      </c>
      <c r="O5" s="68" t="s">
        <v>112</v>
      </c>
    </row>
    <row r="6" spans="1:16" ht="29.25" x14ac:dyDescent="0.2">
      <c r="A6" s="27" t="s">
        <v>89</v>
      </c>
      <c r="B6" s="28"/>
      <c r="C6" s="29">
        <v>68.553724106898272</v>
      </c>
      <c r="D6" s="30"/>
      <c r="E6" s="29">
        <v>35.119293800479319</v>
      </c>
      <c r="F6" s="69"/>
      <c r="G6" s="69">
        <v>47.166420605921907</v>
      </c>
      <c r="H6" s="69"/>
      <c r="I6" s="28"/>
      <c r="J6" s="29">
        <v>69.686738418988469</v>
      </c>
      <c r="K6" s="30"/>
      <c r="L6" s="29">
        <v>34.664222862321751</v>
      </c>
      <c r="M6" s="69"/>
      <c r="N6" s="69">
        <v>49.373035369725983</v>
      </c>
      <c r="O6" s="69"/>
    </row>
    <row r="7" spans="1:16" ht="25.5" x14ac:dyDescent="0.2">
      <c r="A7" s="31" t="s">
        <v>7</v>
      </c>
      <c r="B7" s="32">
        <v>296.03623469999997</v>
      </c>
      <c r="C7" s="33">
        <f>B7/B$28*100</f>
        <v>0.49076791656212321</v>
      </c>
      <c r="D7" s="34">
        <v>801.10313253999993</v>
      </c>
      <c r="E7" s="33">
        <f>D7/D$28*100</f>
        <v>1.9343105377368206</v>
      </c>
      <c r="F7" s="70">
        <f>B7+D7</f>
        <v>1097.13936724</v>
      </c>
      <c r="G7" s="70">
        <f>F7/F$28*100</f>
        <v>1.0784131555571745</v>
      </c>
      <c r="H7" s="70">
        <f>B7-D7</f>
        <v>-505.06689783999997</v>
      </c>
      <c r="I7" s="32">
        <v>348.55923948000003</v>
      </c>
      <c r="J7" s="33">
        <f>I7/I$28*100</f>
        <v>0.4130143558370436</v>
      </c>
      <c r="K7" s="34">
        <v>926.51253365999992</v>
      </c>
      <c r="L7" s="33">
        <f>K7/K$28*100</f>
        <v>1.8514090394526763</v>
      </c>
      <c r="M7" s="70">
        <f>I7+K7</f>
        <v>1275.07177314</v>
      </c>
      <c r="N7" s="70">
        <f>M7/M$28*100</f>
        <v>0.94844863635006793</v>
      </c>
      <c r="O7" s="70">
        <f>I7-K7</f>
        <v>-577.95329417999983</v>
      </c>
    </row>
    <row r="8" spans="1:16" x14ac:dyDescent="0.2">
      <c r="A8" s="35" t="s">
        <v>8</v>
      </c>
      <c r="B8" s="36">
        <v>2736.3333623000003</v>
      </c>
      <c r="C8" s="5">
        <f t="shared" ref="C8:C27" si="0">B8/B$28*100</f>
        <v>4.5362846362246367</v>
      </c>
      <c r="D8" s="6">
        <v>1273.6765768900002</v>
      </c>
      <c r="E8" s="5">
        <f t="shared" ref="E8:G23" si="1">D8/D$28*100</f>
        <v>3.0753668588655465</v>
      </c>
      <c r="F8" s="71">
        <f t="shared" ref="F8:F28" si="2">B8+D8</f>
        <v>4010.0099391900003</v>
      </c>
      <c r="G8" s="71">
        <f t="shared" si="1"/>
        <v>3.9415662234564102</v>
      </c>
      <c r="H8" s="71">
        <f t="shared" ref="H8:H28" si="3">B8-D8</f>
        <v>1462.6567854100001</v>
      </c>
      <c r="I8" s="36">
        <v>3910.64437107</v>
      </c>
      <c r="J8" s="5">
        <f t="shared" ref="J8:J27" si="4">I8/I$28*100</f>
        <v>4.6337955873291721</v>
      </c>
      <c r="K8" s="6">
        <v>1605.9422247100001</v>
      </c>
      <c r="L8" s="5">
        <f t="shared" ref="L8:L27" si="5">K8/K$28*100</f>
        <v>3.2090833568344621</v>
      </c>
      <c r="M8" s="71">
        <f t="shared" ref="M8:M28" si="6">I8+K8</f>
        <v>5516.5865957799997</v>
      </c>
      <c r="N8" s="71">
        <f t="shared" ref="N8:N27" si="7">M8/M$28*100</f>
        <v>4.1034545225558228</v>
      </c>
      <c r="O8" s="71">
        <f t="shared" ref="O8:O28" si="8">I8-K8</f>
        <v>2304.7021463599999</v>
      </c>
    </row>
    <row r="9" spans="1:16" ht="25.5" x14ac:dyDescent="0.2">
      <c r="A9" s="31" t="s">
        <v>9</v>
      </c>
      <c r="B9" s="32">
        <v>216.69218763999999</v>
      </c>
      <c r="C9" s="33">
        <f t="shared" si="0"/>
        <v>0.35923161085716737</v>
      </c>
      <c r="D9" s="34">
        <v>287.88248168000001</v>
      </c>
      <c r="E9" s="33">
        <f t="shared" si="1"/>
        <v>0.69510915052581812</v>
      </c>
      <c r="F9" s="70">
        <f t="shared" si="2"/>
        <v>504.57466932</v>
      </c>
      <c r="G9" s="70">
        <f t="shared" si="1"/>
        <v>0.49596247988480763</v>
      </c>
      <c r="H9" s="70">
        <f t="shared" si="3"/>
        <v>-71.190294040000026</v>
      </c>
      <c r="I9" s="32">
        <v>531.61084360999996</v>
      </c>
      <c r="J9" s="33">
        <f t="shared" si="4"/>
        <v>0.62991562196752415</v>
      </c>
      <c r="K9" s="34">
        <v>329.02103893999998</v>
      </c>
      <c r="L9" s="33">
        <f t="shared" si="5"/>
        <v>0.6574681977126563</v>
      </c>
      <c r="M9" s="70">
        <f t="shared" si="6"/>
        <v>860.63188255</v>
      </c>
      <c r="N9" s="70">
        <f t="shared" si="7"/>
        <v>0.64017191235737225</v>
      </c>
      <c r="O9" s="70">
        <f t="shared" si="8"/>
        <v>202.58980466999998</v>
      </c>
    </row>
    <row r="10" spans="1:16" ht="25.5" x14ac:dyDescent="0.2">
      <c r="A10" s="35" t="s">
        <v>10</v>
      </c>
      <c r="B10" s="36">
        <v>507.60191213000002</v>
      </c>
      <c r="C10" s="5">
        <f t="shared" si="0"/>
        <v>0.8415008153020197</v>
      </c>
      <c r="D10" s="6">
        <v>2578.9007607899998</v>
      </c>
      <c r="E10" s="5">
        <f t="shared" si="1"/>
        <v>6.2269072666802048</v>
      </c>
      <c r="F10" s="71">
        <f t="shared" si="2"/>
        <v>3086.5026729199999</v>
      </c>
      <c r="G10" s="71">
        <f t="shared" si="1"/>
        <v>3.0338215786684044</v>
      </c>
      <c r="H10" s="71">
        <f t="shared" si="3"/>
        <v>-2071.2988486599997</v>
      </c>
      <c r="I10" s="36">
        <v>794.55917922000003</v>
      </c>
      <c r="J10" s="5">
        <f t="shared" si="4"/>
        <v>0.9414880181329639</v>
      </c>
      <c r="K10" s="6">
        <v>3163.1746019000002</v>
      </c>
      <c r="L10" s="5">
        <f t="shared" si="5"/>
        <v>6.320831978592385</v>
      </c>
      <c r="M10" s="71">
        <f t="shared" si="6"/>
        <v>3957.7337811200005</v>
      </c>
      <c r="N10" s="71">
        <f t="shared" si="7"/>
        <v>2.9439183635098116</v>
      </c>
      <c r="O10" s="71">
        <f t="shared" si="8"/>
        <v>-2368.6154226799999</v>
      </c>
    </row>
    <row r="11" spans="1:16" x14ac:dyDescent="0.2">
      <c r="A11" s="31" t="s">
        <v>11</v>
      </c>
      <c r="B11" s="32">
        <v>39759.633966379995</v>
      </c>
      <c r="C11" s="33">
        <f t="shared" si="0"/>
        <v>65.91339315177737</v>
      </c>
      <c r="D11" s="34">
        <v>2743.1125205500002</v>
      </c>
      <c r="E11" s="33">
        <f t="shared" si="1"/>
        <v>6.62340619974138</v>
      </c>
      <c r="F11" s="70">
        <f t="shared" si="2"/>
        <v>42502.746486929995</v>
      </c>
      <c r="G11" s="70">
        <f t="shared" si="1"/>
        <v>41.777300430046679</v>
      </c>
      <c r="H11" s="70">
        <f t="shared" si="3"/>
        <v>37016.521445829996</v>
      </c>
      <c r="I11" s="32">
        <v>57216.200752099998</v>
      </c>
      <c r="J11" s="33">
        <f t="shared" si="4"/>
        <v>67.796545380136095</v>
      </c>
      <c r="K11" s="34">
        <v>3247.42961259</v>
      </c>
      <c r="L11" s="33">
        <f t="shared" si="5"/>
        <v>6.4891950419547744</v>
      </c>
      <c r="M11" s="70">
        <f t="shared" si="6"/>
        <v>60463.630364689998</v>
      </c>
      <c r="N11" s="70">
        <f t="shared" si="7"/>
        <v>44.975231180079035</v>
      </c>
      <c r="O11" s="70">
        <f t="shared" si="8"/>
        <v>53968.771139509998</v>
      </c>
      <c r="P11" s="199"/>
    </row>
    <row r="12" spans="1:16" x14ac:dyDescent="0.2">
      <c r="A12" s="35" t="s">
        <v>12</v>
      </c>
      <c r="B12" s="36">
        <v>2939.0803844499997</v>
      </c>
      <c r="C12" s="5">
        <f t="shared" si="0"/>
        <v>4.8723979966400055</v>
      </c>
      <c r="D12" s="6">
        <v>4296.3889470900003</v>
      </c>
      <c r="E12" s="5">
        <f t="shared" si="1"/>
        <v>10.37388330791134</v>
      </c>
      <c r="F12" s="71">
        <f t="shared" si="2"/>
        <v>7235.46933154</v>
      </c>
      <c r="G12" s="71">
        <f t="shared" si="1"/>
        <v>7.111972778255379</v>
      </c>
      <c r="H12" s="71">
        <f t="shared" si="3"/>
        <v>-1357.3085626400007</v>
      </c>
      <c r="I12" s="36">
        <v>4307.6108949600002</v>
      </c>
      <c r="J12" s="5">
        <f t="shared" si="4"/>
        <v>5.1041686389742607</v>
      </c>
      <c r="K12" s="6">
        <v>5410.3009442299999</v>
      </c>
      <c r="L12" s="5">
        <f t="shared" si="5"/>
        <v>10.811165214072073</v>
      </c>
      <c r="M12" s="71">
        <f t="shared" si="6"/>
        <v>9717.911839190001</v>
      </c>
      <c r="N12" s="71">
        <f t="shared" si="7"/>
        <v>7.2285658158303052</v>
      </c>
      <c r="O12" s="71">
        <f t="shared" si="8"/>
        <v>-1102.6900492699997</v>
      </c>
    </row>
    <row r="13" spans="1:16" x14ac:dyDescent="0.2">
      <c r="A13" s="31" t="s">
        <v>13</v>
      </c>
      <c r="B13" s="32">
        <v>205.34404587</v>
      </c>
      <c r="C13" s="33">
        <f t="shared" si="0"/>
        <v>0.34041869797520757</v>
      </c>
      <c r="D13" s="34">
        <v>2388.81065954</v>
      </c>
      <c r="E13" s="33">
        <f t="shared" si="1"/>
        <v>5.7679235590500584</v>
      </c>
      <c r="F13" s="70">
        <f t="shared" si="2"/>
        <v>2594.1547054100001</v>
      </c>
      <c r="G13" s="70">
        <f t="shared" si="1"/>
        <v>2.5498771126063517</v>
      </c>
      <c r="H13" s="70">
        <f t="shared" si="3"/>
        <v>-2183.4666136699998</v>
      </c>
      <c r="I13" s="32">
        <v>326.04183989999996</v>
      </c>
      <c r="J13" s="33">
        <f t="shared" si="4"/>
        <v>0.38633306832754216</v>
      </c>
      <c r="K13" s="34">
        <v>2969.8170936500001</v>
      </c>
      <c r="L13" s="33">
        <f t="shared" si="5"/>
        <v>5.9344542172404111</v>
      </c>
      <c r="M13" s="70">
        <f t="shared" si="6"/>
        <v>3295.8589335500001</v>
      </c>
      <c r="N13" s="70">
        <f t="shared" si="7"/>
        <v>2.4515897669271549</v>
      </c>
      <c r="O13" s="70">
        <f t="shared" si="8"/>
        <v>-2643.77525375</v>
      </c>
    </row>
    <row r="14" spans="1:16" x14ac:dyDescent="0.2">
      <c r="A14" s="35" t="s">
        <v>14</v>
      </c>
      <c r="B14" s="36">
        <v>10.335287449999999</v>
      </c>
      <c r="C14" s="5">
        <f t="shared" si="0"/>
        <v>1.7133806251951898E-2</v>
      </c>
      <c r="D14" s="6">
        <v>67.788550510000007</v>
      </c>
      <c r="E14" s="5">
        <f t="shared" si="1"/>
        <v>0.16367943434904816</v>
      </c>
      <c r="F14" s="71">
        <f t="shared" si="2"/>
        <v>78.123837960000003</v>
      </c>
      <c r="G14" s="71">
        <f t="shared" si="1"/>
        <v>7.679040342032617E-2</v>
      </c>
      <c r="H14" s="71">
        <f t="shared" si="3"/>
        <v>-57.453263060000012</v>
      </c>
      <c r="I14" s="36">
        <v>10.65312389</v>
      </c>
      <c r="J14" s="5">
        <f t="shared" si="4"/>
        <v>1.2623085555398197E-2</v>
      </c>
      <c r="K14" s="6">
        <v>148.46170505000001</v>
      </c>
      <c r="L14" s="5">
        <f t="shared" si="5"/>
        <v>0.29666446243995764</v>
      </c>
      <c r="M14" s="71">
        <f t="shared" si="6"/>
        <v>159.11482894</v>
      </c>
      <c r="N14" s="71">
        <f t="shared" si="7"/>
        <v>0.11835588059453302</v>
      </c>
      <c r="O14" s="71">
        <f t="shared" si="8"/>
        <v>-137.80858116000002</v>
      </c>
    </row>
    <row r="15" spans="1:16" x14ac:dyDescent="0.2">
      <c r="A15" s="31" t="s">
        <v>15</v>
      </c>
      <c r="B15" s="32">
        <v>14.05814848</v>
      </c>
      <c r="C15" s="33">
        <f t="shared" si="0"/>
        <v>2.3305553278781047E-2</v>
      </c>
      <c r="D15" s="34">
        <v>550.78910976999998</v>
      </c>
      <c r="E15" s="33">
        <f t="shared" si="1"/>
        <v>1.3299126364926517</v>
      </c>
      <c r="F15" s="70">
        <f t="shared" si="2"/>
        <v>564.84725824999998</v>
      </c>
      <c r="G15" s="70">
        <f t="shared" si="1"/>
        <v>0.5552063232491331</v>
      </c>
      <c r="H15" s="70">
        <f t="shared" si="3"/>
        <v>-536.73096128999998</v>
      </c>
      <c r="I15" s="32">
        <v>51.453690829999999</v>
      </c>
      <c r="J15" s="33">
        <f t="shared" si="4"/>
        <v>6.0968439698498404E-2</v>
      </c>
      <c r="K15" s="34">
        <v>543.67342660999998</v>
      </c>
      <c r="L15" s="33">
        <f t="shared" si="5"/>
        <v>1.0863985752677801</v>
      </c>
      <c r="M15" s="70">
        <f t="shared" si="6"/>
        <v>595.12711744000001</v>
      </c>
      <c r="N15" s="70">
        <f t="shared" si="7"/>
        <v>0.44267900433628349</v>
      </c>
      <c r="O15" s="70">
        <f t="shared" si="8"/>
        <v>-492.21973577999995</v>
      </c>
    </row>
    <row r="16" spans="1:16" x14ac:dyDescent="0.2">
      <c r="A16" s="35" t="s">
        <v>16</v>
      </c>
      <c r="B16" s="36">
        <v>45.328671390000004</v>
      </c>
      <c r="C16" s="5">
        <f t="shared" si="0"/>
        <v>7.5145725458720086E-2</v>
      </c>
      <c r="D16" s="6">
        <v>604.59660344000008</v>
      </c>
      <c r="E16" s="5">
        <f t="shared" si="1"/>
        <v>1.4598339884228186</v>
      </c>
      <c r="F16" s="71">
        <f t="shared" si="2"/>
        <v>649.92527483000003</v>
      </c>
      <c r="G16" s="71">
        <f t="shared" si="1"/>
        <v>0.63883220986679312</v>
      </c>
      <c r="H16" s="71">
        <f t="shared" si="3"/>
        <v>-559.26793205000013</v>
      </c>
      <c r="I16" s="36">
        <v>89.409442180000013</v>
      </c>
      <c r="J16" s="5">
        <f t="shared" si="4"/>
        <v>0.10594291869242202</v>
      </c>
      <c r="K16" s="6">
        <v>689.30242958000008</v>
      </c>
      <c r="L16" s="5">
        <f t="shared" si="5"/>
        <v>1.3774025743610943</v>
      </c>
      <c r="M16" s="71">
        <f t="shared" si="6"/>
        <v>778.71187176000012</v>
      </c>
      <c r="N16" s="71">
        <f t="shared" si="7"/>
        <v>0.57923657980568277</v>
      </c>
      <c r="O16" s="71">
        <f t="shared" si="8"/>
        <v>-599.89298740000004</v>
      </c>
    </row>
    <row r="17" spans="1:16" x14ac:dyDescent="0.2">
      <c r="A17" s="31" t="s">
        <v>17</v>
      </c>
      <c r="B17" s="32">
        <v>198.90381905999999</v>
      </c>
      <c r="C17" s="33">
        <f t="shared" si="0"/>
        <v>0.32974211070900955</v>
      </c>
      <c r="D17" s="34">
        <v>1571.09237368</v>
      </c>
      <c r="E17" s="33">
        <f t="shared" si="1"/>
        <v>3.7934947583236913</v>
      </c>
      <c r="F17" s="70">
        <f t="shared" si="2"/>
        <v>1769.99619274</v>
      </c>
      <c r="G17" s="70">
        <f t="shared" si="1"/>
        <v>1.7397855154343211</v>
      </c>
      <c r="H17" s="70">
        <f t="shared" si="3"/>
        <v>-1372.1885546200001</v>
      </c>
      <c r="I17" s="32">
        <v>170.99421078999998</v>
      </c>
      <c r="J17" s="33">
        <f t="shared" si="4"/>
        <v>0.20261423546440741</v>
      </c>
      <c r="K17" s="34">
        <v>2456.3227022199999</v>
      </c>
      <c r="L17" s="33">
        <f t="shared" si="5"/>
        <v>4.9083610739061792</v>
      </c>
      <c r="M17" s="70">
        <f t="shared" si="6"/>
        <v>2627.31691301</v>
      </c>
      <c r="N17" s="70">
        <f t="shared" si="7"/>
        <v>1.9543018643313674</v>
      </c>
      <c r="O17" s="70">
        <f t="shared" si="8"/>
        <v>-2285.3284914299998</v>
      </c>
    </row>
    <row r="18" spans="1:16" x14ac:dyDescent="0.2">
      <c r="A18" s="35" t="s">
        <v>18</v>
      </c>
      <c r="B18" s="36">
        <v>4.7761564100000005</v>
      </c>
      <c r="C18" s="5">
        <f t="shared" si="0"/>
        <v>7.9178967158729727E-3</v>
      </c>
      <c r="D18" s="6">
        <v>590.10342379999997</v>
      </c>
      <c r="E18" s="5">
        <f t="shared" si="1"/>
        <v>1.4248393554420704</v>
      </c>
      <c r="F18" s="71">
        <f t="shared" si="2"/>
        <v>594.87958020999997</v>
      </c>
      <c r="G18" s="71">
        <f t="shared" si="1"/>
        <v>0.58472604705146736</v>
      </c>
      <c r="H18" s="71">
        <f t="shared" si="3"/>
        <v>-585.32726738999997</v>
      </c>
      <c r="I18" s="36">
        <v>3.29084238</v>
      </c>
      <c r="J18" s="5">
        <f t="shared" si="4"/>
        <v>3.899380626847308E-3</v>
      </c>
      <c r="K18" s="6">
        <v>497.29746488999996</v>
      </c>
      <c r="L18" s="5">
        <f t="shared" si="5"/>
        <v>0.99372754101577343</v>
      </c>
      <c r="M18" s="71">
        <f t="shared" si="6"/>
        <v>500.58830726999997</v>
      </c>
      <c r="N18" s="71">
        <f t="shared" si="7"/>
        <v>0.37235731148986095</v>
      </c>
      <c r="O18" s="71">
        <f t="shared" si="8"/>
        <v>-494.00662250999994</v>
      </c>
    </row>
    <row r="19" spans="1:16" x14ac:dyDescent="0.2">
      <c r="A19" s="31" t="s">
        <v>19</v>
      </c>
      <c r="B19" s="32">
        <v>49.734797729999997</v>
      </c>
      <c r="C19" s="33">
        <f t="shared" si="0"/>
        <v>8.2450187516152448E-2</v>
      </c>
      <c r="D19" s="34">
        <v>933.85518228000001</v>
      </c>
      <c r="E19" s="33">
        <f t="shared" si="1"/>
        <v>2.254848154290733</v>
      </c>
      <c r="F19" s="70">
        <f t="shared" si="2"/>
        <v>983.58998000999998</v>
      </c>
      <c r="G19" s="70">
        <f t="shared" si="1"/>
        <v>0.96680185379308325</v>
      </c>
      <c r="H19" s="70">
        <f t="shared" si="3"/>
        <v>-884.12038455000004</v>
      </c>
      <c r="I19" s="32">
        <v>82.481044459999993</v>
      </c>
      <c r="J19" s="33">
        <f t="shared" si="4"/>
        <v>9.7733330773944693E-2</v>
      </c>
      <c r="K19" s="34">
        <v>1008.5084512000001</v>
      </c>
      <c r="L19" s="33">
        <f t="shared" si="5"/>
        <v>2.0152578568368145</v>
      </c>
      <c r="M19" s="70">
        <f t="shared" si="6"/>
        <v>1090.9894956600001</v>
      </c>
      <c r="N19" s="70">
        <f t="shared" si="7"/>
        <v>0.81152098354651792</v>
      </c>
      <c r="O19" s="70">
        <f t="shared" si="8"/>
        <v>-926.02740674000006</v>
      </c>
    </row>
    <row r="20" spans="1:16" ht="25.5" x14ac:dyDescent="0.2">
      <c r="A20" s="35" t="s">
        <v>20</v>
      </c>
      <c r="B20" s="36">
        <v>858.91753881</v>
      </c>
      <c r="C20" s="5">
        <f t="shared" si="0"/>
        <v>1.4239107298727249</v>
      </c>
      <c r="D20" s="6">
        <v>478.72846339999995</v>
      </c>
      <c r="E20" s="5">
        <f t="shared" si="1"/>
        <v>1.155917975920459</v>
      </c>
      <c r="F20" s="71">
        <f t="shared" si="2"/>
        <v>1337.64600221</v>
      </c>
      <c r="G20" s="71">
        <f t="shared" si="1"/>
        <v>1.314814771336311</v>
      </c>
      <c r="H20" s="71">
        <f t="shared" si="3"/>
        <v>380.18907541000004</v>
      </c>
      <c r="I20" s="36">
        <v>790.75848841999994</v>
      </c>
      <c r="J20" s="5">
        <f t="shared" si="4"/>
        <v>0.93698450858652449</v>
      </c>
      <c r="K20" s="6">
        <v>403.19833237</v>
      </c>
      <c r="L20" s="5">
        <f t="shared" si="5"/>
        <v>0.80569340416068069</v>
      </c>
      <c r="M20" s="71">
        <f t="shared" si="6"/>
        <v>1193.9568207899999</v>
      </c>
      <c r="N20" s="71">
        <f t="shared" si="7"/>
        <v>0.88811213799397803</v>
      </c>
      <c r="O20" s="71">
        <f t="shared" si="8"/>
        <v>387.56015604999993</v>
      </c>
    </row>
    <row r="21" spans="1:16" x14ac:dyDescent="0.2">
      <c r="A21" s="31" t="s">
        <v>21</v>
      </c>
      <c r="B21" s="32">
        <v>10478.872695620001</v>
      </c>
      <c r="C21" s="33">
        <f t="shared" si="0"/>
        <v>17.371841409754115</v>
      </c>
      <c r="D21" s="34">
        <v>4319.6386259499996</v>
      </c>
      <c r="E21" s="33">
        <f t="shared" si="1"/>
        <v>10.430021022259433</v>
      </c>
      <c r="F21" s="70">
        <f t="shared" si="2"/>
        <v>14798.51132157</v>
      </c>
      <c r="G21" s="70">
        <f t="shared" si="1"/>
        <v>14.545927134115729</v>
      </c>
      <c r="H21" s="70">
        <f t="shared" si="3"/>
        <v>6159.2340696700012</v>
      </c>
      <c r="I21" s="32">
        <v>11842.818232110001</v>
      </c>
      <c r="J21" s="33">
        <f t="shared" si="4"/>
        <v>14.032776611307597</v>
      </c>
      <c r="K21" s="34">
        <v>5091.4261301199995</v>
      </c>
      <c r="L21" s="33">
        <f t="shared" si="5"/>
        <v>10.173971768922531</v>
      </c>
      <c r="M21" s="70">
        <f t="shared" si="6"/>
        <v>16934.244362230002</v>
      </c>
      <c r="N21" s="70">
        <f t="shared" si="7"/>
        <v>12.596358347282136</v>
      </c>
      <c r="O21" s="70">
        <f t="shared" si="8"/>
        <v>6751.3921019900017</v>
      </c>
      <c r="P21" s="4"/>
    </row>
    <row r="22" spans="1:16" ht="25.5" x14ac:dyDescent="0.2">
      <c r="A22" s="35" t="s">
        <v>22</v>
      </c>
      <c r="B22" s="36">
        <v>1273.6400904000002</v>
      </c>
      <c r="C22" s="5">
        <f t="shared" si="0"/>
        <v>2.1114364403703263</v>
      </c>
      <c r="D22" s="6">
        <v>11224.99612458</v>
      </c>
      <c r="E22" s="5">
        <f t="shared" si="1"/>
        <v>27.103412042576096</v>
      </c>
      <c r="F22" s="71">
        <f t="shared" si="2"/>
        <v>12498.636214980001</v>
      </c>
      <c r="G22" s="71">
        <f t="shared" si="1"/>
        <v>12.285306792577511</v>
      </c>
      <c r="H22" s="71">
        <f t="shared" si="3"/>
        <v>-9951.3560341800003</v>
      </c>
      <c r="I22" s="36">
        <v>2915.35198081</v>
      </c>
      <c r="J22" s="5">
        <f t="shared" si="4"/>
        <v>3.4544550366497457</v>
      </c>
      <c r="K22" s="6">
        <v>12750.732165270001</v>
      </c>
      <c r="L22" s="5">
        <f t="shared" si="5"/>
        <v>25.479224438731464</v>
      </c>
      <c r="M22" s="71">
        <f t="shared" si="6"/>
        <v>15666.08414608</v>
      </c>
      <c r="N22" s="71">
        <f t="shared" si="7"/>
        <v>11.65305079941062</v>
      </c>
      <c r="O22" s="71">
        <f t="shared" si="8"/>
        <v>-9835.3801844600021</v>
      </c>
    </row>
    <row r="23" spans="1:16" ht="25.5" x14ac:dyDescent="0.2">
      <c r="A23" s="31" t="s">
        <v>23</v>
      </c>
      <c r="B23" s="32">
        <v>640.75208445999999</v>
      </c>
      <c r="C23" s="33">
        <f t="shared" si="0"/>
        <v>1.0622367422080707</v>
      </c>
      <c r="D23" s="34">
        <v>4348.7109603700001</v>
      </c>
      <c r="E23" s="33">
        <f t="shared" si="1"/>
        <v>10.500217880243143</v>
      </c>
      <c r="F23" s="70">
        <f t="shared" si="2"/>
        <v>4989.4630448300004</v>
      </c>
      <c r="G23" s="70">
        <f t="shared" si="1"/>
        <v>4.904301811944733</v>
      </c>
      <c r="H23" s="70">
        <f t="shared" si="3"/>
        <v>-3707.9588759100002</v>
      </c>
      <c r="I23" s="32">
        <v>809.30088891999992</v>
      </c>
      <c r="J23" s="33">
        <f t="shared" si="4"/>
        <v>0.95895574541159045</v>
      </c>
      <c r="K23" s="34">
        <v>6221.5137555600004</v>
      </c>
      <c r="L23" s="33">
        <f t="shared" si="5"/>
        <v>12.43217591522609</v>
      </c>
      <c r="M23" s="70">
        <f t="shared" si="6"/>
        <v>7030.8146444800004</v>
      </c>
      <c r="N23" s="70">
        <f t="shared" si="7"/>
        <v>5.2297970219869132</v>
      </c>
      <c r="O23" s="70">
        <f t="shared" si="8"/>
        <v>-5412.2128666400004</v>
      </c>
    </row>
    <row r="24" spans="1:16" ht="25.5" x14ac:dyDescent="0.2">
      <c r="A24" s="35" t="s">
        <v>24</v>
      </c>
      <c r="B24" s="36">
        <v>49.292684749999999</v>
      </c>
      <c r="C24" s="5">
        <f t="shared" si="0"/>
        <v>8.1717254041641957E-2</v>
      </c>
      <c r="D24" s="6">
        <v>1119.3796479</v>
      </c>
      <c r="E24" s="5">
        <f t="shared" ref="E24:G27" si="9">D24/D$28*100</f>
        <v>2.7028078666924822</v>
      </c>
      <c r="F24" s="71">
        <f t="shared" si="2"/>
        <v>1168.67233265</v>
      </c>
      <c r="G24" s="71">
        <f t="shared" si="9"/>
        <v>1.1487251808636965</v>
      </c>
      <c r="H24" s="71">
        <f t="shared" si="3"/>
        <v>-1070.08696315</v>
      </c>
      <c r="I24" s="36">
        <v>125.72544696999999</v>
      </c>
      <c r="J24" s="5">
        <f t="shared" si="4"/>
        <v>0.14897443134804181</v>
      </c>
      <c r="K24" s="6">
        <v>1315.1949760499999</v>
      </c>
      <c r="L24" s="5">
        <f t="shared" si="5"/>
        <v>2.6280959823423919</v>
      </c>
      <c r="M24" s="71">
        <f t="shared" si="6"/>
        <v>1440.9204230199998</v>
      </c>
      <c r="N24" s="71">
        <f t="shared" si="7"/>
        <v>1.0718133983444618</v>
      </c>
      <c r="O24" s="71">
        <f t="shared" si="8"/>
        <v>-1189.46952908</v>
      </c>
    </row>
    <row r="25" spans="1:16" x14ac:dyDescent="0.2">
      <c r="A25" s="31" t="s">
        <v>25</v>
      </c>
      <c r="B25" s="32">
        <v>24.882100870000002</v>
      </c>
      <c r="C25" s="33">
        <f t="shared" si="0"/>
        <v>4.1249466694620457E-2</v>
      </c>
      <c r="D25" s="34">
        <v>1203.1377118299999</v>
      </c>
      <c r="E25" s="33">
        <f t="shared" si="9"/>
        <v>2.9050466285938952</v>
      </c>
      <c r="F25" s="70">
        <f t="shared" si="2"/>
        <v>1228.0198126999999</v>
      </c>
      <c r="G25" s="70">
        <f t="shared" si="9"/>
        <v>1.2070597053061929</v>
      </c>
      <c r="H25" s="70">
        <f t="shared" si="3"/>
        <v>-1178.25561096</v>
      </c>
      <c r="I25" s="32">
        <v>57.954759039999999</v>
      </c>
      <c r="J25" s="33">
        <f t="shared" si="4"/>
        <v>6.8671676895743591E-2</v>
      </c>
      <c r="K25" s="34">
        <v>1242.5357581300002</v>
      </c>
      <c r="L25" s="33">
        <f t="shared" si="5"/>
        <v>2.4829042790793525</v>
      </c>
      <c r="M25" s="70">
        <f t="shared" si="6"/>
        <v>1300.4905171700002</v>
      </c>
      <c r="N25" s="70">
        <f t="shared" si="7"/>
        <v>0.96735609993042448</v>
      </c>
      <c r="O25" s="70">
        <f t="shared" si="8"/>
        <v>-1184.5809990900002</v>
      </c>
    </row>
    <row r="26" spans="1:16" x14ac:dyDescent="0.2">
      <c r="A26" s="37" t="s">
        <v>26</v>
      </c>
      <c r="B26" s="36">
        <v>0.68923396999999997</v>
      </c>
      <c r="C26" s="5">
        <f t="shared" si="0"/>
        <v>1.142609855930386E-3</v>
      </c>
      <c r="D26" s="6">
        <v>4.5820301799999994</v>
      </c>
      <c r="E26" s="5">
        <f t="shared" si="9"/>
        <v>1.1063580831722184E-2</v>
      </c>
      <c r="F26" s="71">
        <f t="shared" si="2"/>
        <v>5.2712641499999995</v>
      </c>
      <c r="G26" s="71">
        <f t="shared" si="9"/>
        <v>5.181293074987616E-3</v>
      </c>
      <c r="H26" s="71">
        <f t="shared" si="3"/>
        <v>-3.8927962099999993</v>
      </c>
      <c r="I26" s="36">
        <v>1.3648599399999999</v>
      </c>
      <c r="J26" s="5">
        <f t="shared" si="4"/>
        <v>1.6172480458927292E-3</v>
      </c>
      <c r="K26" s="6">
        <v>1.87418017</v>
      </c>
      <c r="L26" s="5">
        <f t="shared" si="5"/>
        <v>3.7450913854278033E-3</v>
      </c>
      <c r="M26" s="71">
        <f t="shared" si="6"/>
        <v>3.2390401099999999</v>
      </c>
      <c r="N26" s="71">
        <f t="shared" si="7"/>
        <v>2.4093256867002799E-3</v>
      </c>
      <c r="O26" s="71">
        <f t="shared" si="8"/>
        <v>-0.50932023000000015</v>
      </c>
    </row>
    <row r="27" spans="1:16" x14ac:dyDescent="0.2">
      <c r="A27" s="31" t="s">
        <v>27</v>
      </c>
      <c r="B27" s="32">
        <v>10.118997779999999</v>
      </c>
      <c r="C27" s="33">
        <f t="shared" si="0"/>
        <v>1.6775241933542098E-2</v>
      </c>
      <c r="D27" s="34">
        <v>28.161582929999998</v>
      </c>
      <c r="E27" s="33">
        <f t="shared" si="9"/>
        <v>6.799779505059976E-2</v>
      </c>
      <c r="F27" s="70">
        <f t="shared" si="2"/>
        <v>38.280580709999995</v>
      </c>
      <c r="G27" s="70">
        <f t="shared" si="9"/>
        <v>3.7627199490510736E-2</v>
      </c>
      <c r="H27" s="70">
        <f t="shared" si="3"/>
        <v>-18.042585150000001</v>
      </c>
      <c r="I27" s="32">
        <v>7.1926287800000006</v>
      </c>
      <c r="J27" s="33">
        <f t="shared" si="4"/>
        <v>8.5226802387406916E-3</v>
      </c>
      <c r="K27" s="34">
        <v>21.403661420000002</v>
      </c>
      <c r="L27" s="33">
        <f t="shared" si="5"/>
        <v>4.2769990465033804E-2</v>
      </c>
      <c r="M27" s="70">
        <f t="shared" si="6"/>
        <v>28.596290200000002</v>
      </c>
      <c r="N27" s="70">
        <f t="shared" si="7"/>
        <v>2.1271047650964561E-2</v>
      </c>
      <c r="O27" s="70">
        <f t="shared" si="8"/>
        <v>-14.211032640000003</v>
      </c>
    </row>
    <row r="28" spans="1:16" ht="13.5" x14ac:dyDescent="0.25">
      <c r="A28" s="38" t="s">
        <v>28</v>
      </c>
      <c r="B28" s="39">
        <v>60321.02440065</v>
      </c>
      <c r="C28" s="44">
        <f>B28/B$28*100</f>
        <v>100</v>
      </c>
      <c r="D28" s="40">
        <v>41415.435469699994</v>
      </c>
      <c r="E28" s="44">
        <f>D28/D$28*100</f>
        <v>100</v>
      </c>
      <c r="F28" s="73">
        <f t="shared" si="2"/>
        <v>101736.45987034999</v>
      </c>
      <c r="G28" s="72">
        <f>F28/F$28*100</f>
        <v>100</v>
      </c>
      <c r="H28" s="73">
        <f t="shared" si="3"/>
        <v>18905.588930950005</v>
      </c>
      <c r="I28" s="39">
        <v>84393.976759860001</v>
      </c>
      <c r="J28" s="44">
        <f>I28/I$28*100</f>
        <v>100</v>
      </c>
      <c r="K28" s="40">
        <v>50043.643188319998</v>
      </c>
      <c r="L28" s="44">
        <f>K28/K$28*100</f>
        <v>100</v>
      </c>
      <c r="M28" s="73">
        <f t="shared" si="6"/>
        <v>134437.61994817998</v>
      </c>
      <c r="N28" s="72">
        <f>M28/M$28*100</f>
        <v>100</v>
      </c>
      <c r="O28" s="73">
        <f t="shared" si="8"/>
        <v>34350.333571540003</v>
      </c>
    </row>
    <row r="29" spans="1:16" x14ac:dyDescent="0.2">
      <c r="C29" s="4"/>
      <c r="D29" s="4"/>
      <c r="E29" s="4"/>
      <c r="F29" s="4"/>
      <c r="G29" s="4"/>
      <c r="H29" s="4"/>
      <c r="J29" s="4"/>
      <c r="K29" s="4"/>
      <c r="L29" s="4"/>
      <c r="M29" s="4"/>
      <c r="N29" s="4"/>
    </row>
    <row r="30" spans="1:16" ht="28.5" customHeight="1" x14ac:dyDescent="0.2">
      <c r="A30" s="259" t="s">
        <v>184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</row>
    <row r="31" spans="1:16" s="7" customFormat="1" x14ac:dyDescent="0.2">
      <c r="B31" s="131"/>
      <c r="C31" s="131"/>
      <c r="D31" s="131"/>
      <c r="E31" s="131"/>
      <c r="J31" s="8"/>
      <c r="K31" s="8"/>
      <c r="L31" s="8"/>
      <c r="M31" s="202"/>
      <c r="N31" s="202"/>
      <c r="O31" s="202"/>
      <c r="P31" s="202"/>
    </row>
    <row r="32" spans="1:16" s="7" customFormat="1" x14ac:dyDescent="0.2">
      <c r="A32" s="41"/>
      <c r="B32" s="131"/>
      <c r="C32" s="131"/>
      <c r="D32" s="131"/>
      <c r="E32" s="131"/>
      <c r="J32" s="8"/>
      <c r="K32" s="17"/>
      <c r="L32" s="8"/>
      <c r="M32" s="8"/>
      <c r="N32" s="8"/>
      <c r="O32" s="2"/>
    </row>
    <row r="33" spans="1:15" s="8" customFormat="1" x14ac:dyDescent="0.2">
      <c r="B33" s="238"/>
      <c r="C33" s="238"/>
      <c r="D33" s="238"/>
      <c r="E33" s="238"/>
      <c r="K33" s="17"/>
      <c r="O33" s="16"/>
    </row>
    <row r="34" spans="1:15" s="8" customFormat="1" x14ac:dyDescent="0.2">
      <c r="B34" s="238"/>
      <c r="C34" s="238"/>
      <c r="D34" s="238"/>
      <c r="E34" s="238"/>
      <c r="H34" s="237"/>
      <c r="I34" s="237"/>
      <c r="K34" s="17"/>
      <c r="O34" s="16"/>
    </row>
    <row r="35" spans="1:15" s="8" customFormat="1" x14ac:dyDescent="0.2">
      <c r="A35" s="239"/>
      <c r="B35" s="238"/>
      <c r="C35" s="238"/>
      <c r="D35" s="238"/>
      <c r="E35" s="238"/>
      <c r="H35" s="237"/>
      <c r="I35" s="237"/>
      <c r="K35" s="17"/>
      <c r="O35" s="16"/>
    </row>
    <row r="36" spans="1:15" s="8" customFormat="1" ht="13.5" x14ac:dyDescent="0.2">
      <c r="A36" s="240"/>
      <c r="B36" s="238"/>
      <c r="C36" s="238"/>
      <c r="D36" s="238"/>
      <c r="E36" s="238"/>
      <c r="H36" s="237"/>
      <c r="I36" s="237"/>
      <c r="K36" s="17"/>
      <c r="O36" s="16"/>
    </row>
    <row r="37" spans="1:15" s="8" customFormat="1" x14ac:dyDescent="0.2">
      <c r="A37" s="233"/>
      <c r="B37" s="241"/>
      <c r="C37" s="241"/>
      <c r="D37" s="241"/>
      <c r="E37" s="241"/>
      <c r="H37" s="237"/>
      <c r="I37" s="237"/>
      <c r="K37" s="17"/>
      <c r="O37" s="16"/>
    </row>
    <row r="38" spans="1:15" s="8" customFormat="1" x14ac:dyDescent="0.2">
      <c r="A38" s="233"/>
      <c r="B38" s="241"/>
      <c r="C38" s="241"/>
      <c r="D38" s="241"/>
      <c r="E38" s="241"/>
      <c r="H38" s="237"/>
      <c r="I38" s="237"/>
      <c r="K38" s="17"/>
      <c r="O38" s="16"/>
    </row>
    <row r="39" spans="1:15" s="8" customFormat="1" x14ac:dyDescent="0.2">
      <c r="A39" s="233"/>
      <c r="B39" s="241"/>
      <c r="C39" s="241"/>
      <c r="D39" s="241"/>
      <c r="E39" s="241"/>
      <c r="H39" s="237"/>
      <c r="I39" s="237"/>
      <c r="K39" s="17"/>
      <c r="O39" s="16"/>
    </row>
    <row r="40" spans="1:15" s="8" customFormat="1" x14ac:dyDescent="0.2">
      <c r="A40" s="233"/>
      <c r="B40" s="241"/>
      <c r="C40" s="241"/>
      <c r="D40" s="241"/>
      <c r="E40" s="241"/>
      <c r="H40" s="237"/>
      <c r="I40" s="237"/>
      <c r="K40" s="17"/>
      <c r="O40" s="16"/>
    </row>
    <row r="41" spans="1:15" s="8" customFormat="1" x14ac:dyDescent="0.2">
      <c r="A41" s="233"/>
      <c r="B41" s="241"/>
      <c r="C41" s="241"/>
      <c r="D41" s="241"/>
      <c r="E41" s="241"/>
      <c r="H41" s="237"/>
      <c r="I41" s="237"/>
      <c r="K41" s="17"/>
      <c r="O41" s="16"/>
    </row>
    <row r="42" spans="1:15" s="8" customFormat="1" x14ac:dyDescent="0.2">
      <c r="A42" s="233"/>
      <c r="B42" s="241"/>
      <c r="C42" s="241"/>
      <c r="D42" s="241"/>
      <c r="E42" s="241"/>
      <c r="H42" s="237"/>
      <c r="I42" s="237"/>
      <c r="K42" s="17"/>
      <c r="O42" s="16"/>
    </row>
    <row r="43" spans="1:15" s="8" customFormat="1" x14ac:dyDescent="0.2">
      <c r="A43" s="233"/>
      <c r="B43" s="241"/>
      <c r="C43" s="241"/>
      <c r="D43" s="241"/>
      <c r="E43" s="241"/>
      <c r="H43" s="237"/>
      <c r="I43" s="237"/>
      <c r="K43" s="17"/>
      <c r="O43" s="16"/>
    </row>
    <row r="44" spans="1:15" s="8" customFormat="1" x14ac:dyDescent="0.2">
      <c r="A44" s="233"/>
      <c r="B44" s="241"/>
      <c r="C44" s="241"/>
      <c r="D44" s="241"/>
      <c r="E44" s="241"/>
      <c r="H44" s="237"/>
      <c r="I44" s="237"/>
      <c r="K44" s="17"/>
      <c r="O44" s="16"/>
    </row>
    <row r="45" spans="1:15" s="8" customFormat="1" x14ac:dyDescent="0.2">
      <c r="A45" s="233"/>
      <c r="B45" s="241"/>
      <c r="C45" s="241"/>
      <c r="D45" s="241"/>
      <c r="E45" s="241"/>
      <c r="H45" s="237"/>
      <c r="I45" s="237"/>
      <c r="K45" s="17"/>
      <c r="O45" s="16"/>
    </row>
    <row r="46" spans="1:15" s="8" customFormat="1" x14ac:dyDescent="0.2">
      <c r="A46" s="233"/>
      <c r="B46" s="241"/>
      <c r="C46" s="241"/>
      <c r="D46" s="241"/>
      <c r="E46" s="241"/>
      <c r="H46" s="237"/>
      <c r="I46" s="237"/>
      <c r="K46" s="17"/>
      <c r="O46" s="16"/>
    </row>
    <row r="47" spans="1:15" s="8" customFormat="1" x14ac:dyDescent="0.2">
      <c r="A47" s="233"/>
      <c r="B47" s="241"/>
      <c r="C47" s="241"/>
      <c r="D47" s="241"/>
      <c r="E47" s="241"/>
      <c r="H47" s="237"/>
      <c r="I47" s="237"/>
      <c r="K47" s="17"/>
      <c r="O47" s="16"/>
    </row>
    <row r="48" spans="1:15" s="8" customFormat="1" x14ac:dyDescent="0.2">
      <c r="A48" s="233"/>
      <c r="B48" s="241"/>
      <c r="C48" s="241"/>
      <c r="D48" s="241"/>
      <c r="E48" s="241"/>
      <c r="H48" s="237"/>
      <c r="I48" s="237"/>
      <c r="K48" s="17"/>
      <c r="O48" s="16"/>
    </row>
    <row r="49" spans="1:15" s="8" customFormat="1" x14ac:dyDescent="0.2">
      <c r="A49" s="233"/>
      <c r="B49" s="241"/>
      <c r="C49" s="241"/>
      <c r="D49" s="241"/>
      <c r="E49" s="241"/>
      <c r="H49" s="237"/>
      <c r="I49" s="237"/>
      <c r="K49" s="17"/>
      <c r="O49" s="16"/>
    </row>
    <row r="50" spans="1:15" s="8" customFormat="1" x14ac:dyDescent="0.2">
      <c r="A50" s="233"/>
      <c r="B50" s="241"/>
      <c r="C50" s="241"/>
      <c r="D50" s="241"/>
      <c r="E50" s="241"/>
      <c r="H50" s="237"/>
      <c r="I50" s="237"/>
      <c r="K50" s="17"/>
      <c r="O50" s="16"/>
    </row>
    <row r="51" spans="1:15" s="8" customFormat="1" x14ac:dyDescent="0.2">
      <c r="A51" s="233"/>
      <c r="B51" s="241"/>
      <c r="C51" s="241"/>
      <c r="D51" s="241"/>
      <c r="E51" s="241"/>
      <c r="H51" s="237"/>
      <c r="I51" s="237"/>
      <c r="K51" s="17"/>
      <c r="O51" s="16"/>
    </row>
    <row r="52" spans="1:15" s="8" customFormat="1" x14ac:dyDescent="0.2">
      <c r="A52" s="233"/>
      <c r="B52" s="241"/>
      <c r="C52" s="241"/>
      <c r="D52" s="241"/>
      <c r="E52" s="241"/>
      <c r="H52" s="237"/>
      <c r="I52" s="237"/>
      <c r="K52" s="17"/>
      <c r="O52" s="16"/>
    </row>
    <row r="53" spans="1:15" s="8" customFormat="1" x14ac:dyDescent="0.2">
      <c r="A53" s="233"/>
      <c r="B53" s="241"/>
      <c r="C53" s="241"/>
      <c r="D53" s="241"/>
      <c r="E53" s="241"/>
      <c r="H53" s="237"/>
      <c r="I53" s="237"/>
      <c r="K53" s="18"/>
      <c r="O53" s="16"/>
    </row>
    <row r="54" spans="1:15" s="8" customFormat="1" x14ac:dyDescent="0.2">
      <c r="A54" s="233"/>
      <c r="B54" s="241"/>
      <c r="C54" s="241"/>
      <c r="D54" s="241"/>
      <c r="E54" s="241"/>
      <c r="H54" s="237"/>
      <c r="I54" s="237"/>
      <c r="K54" s="18"/>
    </row>
    <row r="55" spans="1:15" s="8" customFormat="1" x14ac:dyDescent="0.2">
      <c r="A55" s="233"/>
      <c r="B55" s="241"/>
      <c r="C55" s="241"/>
      <c r="D55" s="241"/>
      <c r="E55" s="241"/>
      <c r="I55" s="43"/>
      <c r="J55" s="43"/>
      <c r="K55" s="43"/>
    </row>
    <row r="56" spans="1:15" s="8" customFormat="1" x14ac:dyDescent="0.2">
      <c r="A56" s="233"/>
      <c r="B56" s="241"/>
      <c r="C56" s="241"/>
      <c r="D56" s="241"/>
      <c r="E56" s="241"/>
      <c r="I56" s="43"/>
      <c r="J56" s="43"/>
      <c r="K56" s="43"/>
    </row>
    <row r="57" spans="1:15" s="8" customFormat="1" x14ac:dyDescent="0.2">
      <c r="A57" s="233"/>
      <c r="B57" s="241"/>
      <c r="C57" s="241"/>
      <c r="D57" s="241"/>
      <c r="E57" s="241"/>
      <c r="I57" s="43"/>
      <c r="J57" s="43"/>
      <c r="K57" s="43"/>
    </row>
    <row r="58" spans="1:15" s="8" customFormat="1" x14ac:dyDescent="0.2">
      <c r="A58" s="233"/>
      <c r="B58" s="241"/>
      <c r="C58" s="241"/>
      <c r="D58" s="241"/>
      <c r="E58" s="241"/>
      <c r="I58" s="43"/>
      <c r="J58" s="43"/>
      <c r="K58" s="43"/>
    </row>
    <row r="59" spans="1:15" s="8" customFormat="1" x14ac:dyDescent="0.2">
      <c r="B59" s="42"/>
      <c r="C59" s="42"/>
      <c r="D59" s="43"/>
      <c r="I59" s="43"/>
      <c r="J59" s="43"/>
      <c r="K59" s="43"/>
    </row>
    <row r="60" spans="1:15" s="8" customFormat="1" ht="15.75" x14ac:dyDescent="0.2">
      <c r="A60" s="9"/>
      <c r="B60" s="43"/>
      <c r="C60" s="43"/>
      <c r="D60" s="43"/>
      <c r="I60" s="43"/>
      <c r="J60" s="43"/>
      <c r="K60" s="43"/>
    </row>
    <row r="61" spans="1:15" s="8" customFormat="1" x14ac:dyDescent="0.2">
      <c r="B61" s="19"/>
      <c r="C61" s="19"/>
      <c r="D61" s="19"/>
      <c r="E61" s="16"/>
      <c r="I61" s="43"/>
      <c r="J61" s="43"/>
      <c r="K61" s="43"/>
    </row>
    <row r="62" spans="1:15" s="16" customFormat="1" x14ac:dyDescent="0.2">
      <c r="A62" s="19"/>
      <c r="B62" s="19"/>
      <c r="C62" s="19"/>
      <c r="D62" s="19"/>
      <c r="I62" s="19"/>
      <c r="J62" s="19"/>
      <c r="K62" s="19"/>
    </row>
    <row r="63" spans="1:15" s="16" customFormat="1" x14ac:dyDescent="0.2">
      <c r="A63" s="19"/>
      <c r="B63" s="19"/>
      <c r="C63" s="19"/>
      <c r="D63" s="19"/>
      <c r="I63" s="19"/>
      <c r="J63" s="19"/>
      <c r="K63" s="19"/>
    </row>
    <row r="64" spans="1:15" s="16" customFormat="1" x14ac:dyDescent="0.2">
      <c r="A64" s="19"/>
      <c r="B64" s="19"/>
      <c r="C64" s="19"/>
      <c r="D64" s="19"/>
      <c r="I64" s="19"/>
      <c r="J64" s="19"/>
      <c r="K64" s="19"/>
    </row>
    <row r="65" spans="1:11" s="16" customFormat="1" x14ac:dyDescent="0.2">
      <c r="A65" s="19"/>
      <c r="B65" s="19"/>
      <c r="C65" s="19"/>
      <c r="D65" s="19"/>
      <c r="I65" s="19"/>
      <c r="J65" s="19"/>
      <c r="K65" s="19"/>
    </row>
    <row r="66" spans="1:11" s="16" customFormat="1" x14ac:dyDescent="0.2">
      <c r="A66" s="19"/>
      <c r="I66" s="19"/>
      <c r="J66" s="19"/>
      <c r="K66" s="19"/>
    </row>
    <row r="67" spans="1:11" s="16" customFormat="1" x14ac:dyDescent="0.2"/>
    <row r="68" spans="1:11" s="16" customFormat="1" x14ac:dyDescent="0.2"/>
    <row r="69" spans="1:11" s="16" customFormat="1" x14ac:dyDescent="0.2"/>
    <row r="70" spans="1:11" s="16" customFormat="1" x14ac:dyDescent="0.2"/>
    <row r="71" spans="1:11" x14ac:dyDescent="0.2">
      <c r="A71" s="10"/>
      <c r="B71" s="10"/>
      <c r="C71" s="10"/>
      <c r="D71" s="10"/>
      <c r="I71" s="10"/>
      <c r="J71" s="10"/>
      <c r="K71" s="10"/>
    </row>
    <row r="72" spans="1:11" x14ac:dyDescent="0.2">
      <c r="A72" s="10"/>
      <c r="I72" s="10"/>
      <c r="J72" s="10"/>
      <c r="K72" s="10"/>
    </row>
  </sheetData>
  <mergeCells count="5">
    <mergeCell ref="A4:A5"/>
    <mergeCell ref="B4:H4"/>
    <mergeCell ref="I4:O4"/>
    <mergeCell ref="A1:O1"/>
    <mergeCell ref="A30:O30"/>
  </mergeCells>
  <phoneticPr fontId="5" type="noConversion"/>
  <printOptions horizontalCentered="1"/>
  <pageMargins left="0.35433070866141736" right="0.27559055118110237" top="0.31496062992125984" bottom="0.27559055118110237" header="0.39370078740157483" footer="0.27559055118110237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sqref="A1:H1"/>
    </sheetView>
  </sheetViews>
  <sheetFormatPr defaultRowHeight="12.75" x14ac:dyDescent="0.2"/>
  <cols>
    <col min="1" max="1" width="9.28515625" bestFit="1" customWidth="1"/>
    <col min="2" max="2" width="34.28515625" customWidth="1"/>
    <col min="3" max="5" width="9.28515625" bestFit="1" customWidth="1"/>
    <col min="6" max="6" width="18.28515625" customWidth="1"/>
    <col min="7" max="7" width="15" customWidth="1"/>
    <col min="8" max="8" width="13.7109375" customWidth="1"/>
    <col min="10" max="10" width="16.42578125" style="231" customWidth="1"/>
    <col min="11" max="11" width="9.140625" style="231"/>
    <col min="12" max="14" width="11.5703125" style="231" bestFit="1" customWidth="1"/>
    <col min="15" max="19" width="9.140625" style="231"/>
  </cols>
  <sheetData>
    <row r="1" spans="1:14" x14ac:dyDescent="0.2">
      <c r="A1" s="260" t="s">
        <v>181</v>
      </c>
      <c r="B1" s="260"/>
      <c r="C1" s="260"/>
      <c r="D1" s="260"/>
      <c r="E1" s="260"/>
      <c r="F1" s="260"/>
      <c r="G1" s="260"/>
      <c r="H1" s="260"/>
    </row>
    <row r="2" spans="1:14" x14ac:dyDescent="0.2">
      <c r="A2" s="11"/>
      <c r="B2" s="11"/>
      <c r="C2" s="11"/>
      <c r="D2" s="11"/>
      <c r="E2" s="11"/>
      <c r="F2" s="11"/>
      <c r="G2" s="11"/>
      <c r="H2" s="11"/>
    </row>
    <row r="3" spans="1:14" x14ac:dyDescent="0.2">
      <c r="A3" s="11"/>
      <c r="B3" s="11"/>
      <c r="C3" s="11"/>
      <c r="D3" s="11"/>
      <c r="E3" s="11"/>
      <c r="F3" s="11"/>
      <c r="G3" s="11"/>
      <c r="H3" s="81" t="s">
        <v>0</v>
      </c>
    </row>
    <row r="4" spans="1:14" ht="38.25" customHeight="1" x14ac:dyDescent="0.2">
      <c r="A4" s="261" t="s">
        <v>90</v>
      </c>
      <c r="B4" s="264" t="s">
        <v>91</v>
      </c>
      <c r="C4" s="45" t="s">
        <v>191</v>
      </c>
      <c r="D4" s="45" t="s">
        <v>191</v>
      </c>
      <c r="E4" s="45" t="s">
        <v>186</v>
      </c>
      <c r="F4" s="264" t="s">
        <v>187</v>
      </c>
      <c r="G4" s="267" t="s">
        <v>111</v>
      </c>
      <c r="H4" s="268"/>
    </row>
    <row r="5" spans="1:14" ht="12.75" customHeight="1" x14ac:dyDescent="0.2">
      <c r="A5" s="262"/>
      <c r="B5" s="262"/>
      <c r="C5" s="267" t="s">
        <v>115</v>
      </c>
      <c r="D5" s="269"/>
      <c r="E5" s="268"/>
      <c r="F5" s="265"/>
      <c r="G5" s="264" t="s">
        <v>113</v>
      </c>
      <c r="H5" s="264" t="s">
        <v>114</v>
      </c>
    </row>
    <row r="6" spans="1:14" ht="27" customHeight="1" x14ac:dyDescent="0.2">
      <c r="A6" s="262"/>
      <c r="B6" s="262"/>
      <c r="C6" s="46" t="s">
        <v>29</v>
      </c>
      <c r="D6" s="12" t="s">
        <v>30</v>
      </c>
      <c r="E6" s="12" t="s">
        <v>31</v>
      </c>
      <c r="F6" s="266"/>
      <c r="G6" s="266"/>
      <c r="H6" s="266"/>
    </row>
    <row r="7" spans="1:14" x14ac:dyDescent="0.2">
      <c r="A7" s="263"/>
      <c r="B7" s="263"/>
      <c r="C7" s="49" t="s">
        <v>32</v>
      </c>
      <c r="D7" s="50" t="s">
        <v>33</v>
      </c>
      <c r="E7" s="51" t="s">
        <v>34</v>
      </c>
      <c r="F7" s="13" t="s">
        <v>108</v>
      </c>
      <c r="G7" s="13" t="s">
        <v>109</v>
      </c>
      <c r="H7" s="14" t="s">
        <v>110</v>
      </c>
    </row>
    <row r="8" spans="1:14" x14ac:dyDescent="0.2">
      <c r="A8" s="52"/>
      <c r="B8" s="53" t="s">
        <v>137</v>
      </c>
      <c r="C8" s="54">
        <v>84393.976759860001</v>
      </c>
      <c r="D8" s="54"/>
      <c r="E8" s="54">
        <v>60321.02440065</v>
      </c>
      <c r="F8" s="54">
        <f>C8-E8</f>
        <v>24072.952359210001</v>
      </c>
      <c r="G8" s="55"/>
      <c r="H8" s="56"/>
      <c r="J8" s="232"/>
      <c r="K8" s="233"/>
      <c r="L8" s="234"/>
      <c r="M8" s="234"/>
      <c r="N8" s="234"/>
    </row>
    <row r="9" spans="1:14" ht="26.25" customHeight="1" x14ac:dyDescent="0.2">
      <c r="A9" s="57" t="s">
        <v>1</v>
      </c>
      <c r="B9" s="58" t="s">
        <v>138</v>
      </c>
      <c r="C9" s="59"/>
      <c r="D9" s="59"/>
      <c r="E9" s="59"/>
      <c r="F9" s="67"/>
      <c r="G9" s="59"/>
      <c r="H9" s="59"/>
      <c r="J9" s="232"/>
      <c r="K9" s="233"/>
      <c r="L9" s="217"/>
      <c r="M9" s="217"/>
      <c r="N9" s="217"/>
    </row>
    <row r="10" spans="1:14" ht="12.75" customHeight="1" x14ac:dyDescent="0.2">
      <c r="A10" s="52" t="s">
        <v>35</v>
      </c>
      <c r="B10" s="82" t="s">
        <v>116</v>
      </c>
      <c r="C10" s="60">
        <v>151.57041464</v>
      </c>
      <c r="D10" s="60">
        <v>100.92996525749483</v>
      </c>
      <c r="E10" s="60">
        <v>79.526444159999997</v>
      </c>
      <c r="F10" s="60">
        <f t="shared" ref="F10:F31" si="0">C10-E10</f>
        <v>72.043970479999999</v>
      </c>
      <c r="G10" s="60">
        <f t="shared" ref="G10:H31" si="1">C10-D10</f>
        <v>50.640449382505167</v>
      </c>
      <c r="H10" s="60">
        <f t="shared" si="1"/>
        <v>21.403521097494831</v>
      </c>
      <c r="J10" s="232"/>
      <c r="K10" s="233"/>
      <c r="L10" s="234"/>
      <c r="M10" s="234"/>
      <c r="N10" s="234"/>
    </row>
    <row r="11" spans="1:14" ht="12.75" customHeight="1" x14ac:dyDescent="0.2">
      <c r="A11" s="57" t="s">
        <v>36</v>
      </c>
      <c r="B11" s="63" t="s">
        <v>117</v>
      </c>
      <c r="C11" s="61">
        <v>2225.86894252</v>
      </c>
      <c r="D11" s="61">
        <v>1820.7926497022606</v>
      </c>
      <c r="E11" s="61">
        <v>1659.9015241700001</v>
      </c>
      <c r="F11" s="61">
        <f t="shared" si="0"/>
        <v>565.96741834999989</v>
      </c>
      <c r="G11" s="61">
        <f t="shared" si="1"/>
        <v>405.07629281773939</v>
      </c>
      <c r="H11" s="61">
        <f t="shared" si="1"/>
        <v>160.8911255322605</v>
      </c>
      <c r="I11" s="207"/>
      <c r="J11" s="232"/>
      <c r="K11" s="233"/>
      <c r="L11" s="234"/>
      <c r="M11" s="234"/>
      <c r="N11" s="234"/>
    </row>
    <row r="12" spans="1:14" ht="12.75" customHeight="1" x14ac:dyDescent="0.2">
      <c r="A12" s="52" t="s">
        <v>37</v>
      </c>
      <c r="B12" s="82" t="s">
        <v>118</v>
      </c>
      <c r="C12" s="60">
        <v>753.01668239999992</v>
      </c>
      <c r="D12" s="60">
        <v>581.03693287737065</v>
      </c>
      <c r="E12" s="60">
        <v>440.90433143000001</v>
      </c>
      <c r="F12" s="60">
        <f t="shared" si="0"/>
        <v>312.11235096999991</v>
      </c>
      <c r="G12" s="60">
        <f t="shared" si="1"/>
        <v>171.97974952262928</v>
      </c>
      <c r="H12" s="60">
        <f t="shared" si="1"/>
        <v>140.13260144737063</v>
      </c>
      <c r="I12" s="207"/>
      <c r="J12" s="232"/>
      <c r="K12" s="233"/>
      <c r="L12" s="234"/>
      <c r="M12" s="234"/>
      <c r="N12" s="234"/>
    </row>
    <row r="13" spans="1:14" ht="12.75" customHeight="1" x14ac:dyDescent="0.2">
      <c r="A13" s="57" t="s">
        <v>38</v>
      </c>
      <c r="B13" s="63" t="s">
        <v>119</v>
      </c>
      <c r="C13" s="61">
        <v>713.29706491999991</v>
      </c>
      <c r="D13" s="61">
        <v>963.99711421059317</v>
      </c>
      <c r="E13" s="61">
        <v>1603.8988332599999</v>
      </c>
      <c r="F13" s="61">
        <f t="shared" si="0"/>
        <v>-890.60176834000004</v>
      </c>
      <c r="G13" s="61">
        <f t="shared" si="1"/>
        <v>-250.70004929059326</v>
      </c>
      <c r="H13" s="61">
        <f t="shared" si="1"/>
        <v>-639.90171904940678</v>
      </c>
      <c r="I13" s="207"/>
      <c r="J13" s="232"/>
      <c r="K13" s="233"/>
      <c r="L13" s="234"/>
      <c r="M13" s="234"/>
      <c r="N13" s="234"/>
    </row>
    <row r="14" spans="1:14" ht="12.75" customHeight="1" x14ac:dyDescent="0.2">
      <c r="A14" s="52" t="s">
        <v>39</v>
      </c>
      <c r="B14" s="82" t="s">
        <v>120</v>
      </c>
      <c r="C14" s="60">
        <v>145.50767116999998</v>
      </c>
      <c r="D14" s="60">
        <v>98.41813673322342</v>
      </c>
      <c r="E14" s="60">
        <v>90.726725379999991</v>
      </c>
      <c r="F14" s="60">
        <f t="shared" si="0"/>
        <v>54.78094578999999</v>
      </c>
      <c r="G14" s="60">
        <f t="shared" si="1"/>
        <v>47.08953443677656</v>
      </c>
      <c r="H14" s="60">
        <f t="shared" si="1"/>
        <v>7.6914113532234296</v>
      </c>
      <c r="I14" s="207"/>
      <c r="J14" s="232"/>
      <c r="K14" s="233"/>
      <c r="L14" s="234"/>
      <c r="M14" s="234"/>
      <c r="N14" s="234"/>
    </row>
    <row r="15" spans="1:14" ht="12.75" customHeight="1" x14ac:dyDescent="0.2">
      <c r="A15" s="57" t="s">
        <v>40</v>
      </c>
      <c r="B15" s="63" t="s">
        <v>121</v>
      </c>
      <c r="C15" s="61">
        <v>946.45701223000003</v>
      </c>
      <c r="D15" s="61">
        <v>510.06553862753259</v>
      </c>
      <c r="E15" s="61">
        <v>497.35553883999995</v>
      </c>
      <c r="F15" s="61">
        <f t="shared" si="0"/>
        <v>449.10147339000008</v>
      </c>
      <c r="G15" s="61">
        <f t="shared" si="1"/>
        <v>436.39147360246744</v>
      </c>
      <c r="H15" s="61">
        <f t="shared" si="1"/>
        <v>12.709999787532638</v>
      </c>
      <c r="I15" s="207"/>
      <c r="J15" s="232"/>
      <c r="K15" s="233"/>
      <c r="L15" s="234"/>
      <c r="M15" s="234"/>
      <c r="N15" s="234"/>
    </row>
    <row r="16" spans="1:14" ht="12.75" customHeight="1" x14ac:dyDescent="0.2">
      <c r="A16" s="52" t="s">
        <v>41</v>
      </c>
      <c r="B16" s="82" t="s">
        <v>122</v>
      </c>
      <c r="C16" s="60">
        <v>46919.551861439999</v>
      </c>
      <c r="D16" s="60">
        <v>30849.902611845064</v>
      </c>
      <c r="E16" s="60">
        <v>31089.837286130001</v>
      </c>
      <c r="F16" s="60">
        <f t="shared" si="0"/>
        <v>15829.714575309998</v>
      </c>
      <c r="G16" s="60">
        <f t="shared" si="1"/>
        <v>16069.649249594935</v>
      </c>
      <c r="H16" s="60">
        <f t="shared" si="1"/>
        <v>-239.9346742849375</v>
      </c>
      <c r="I16" s="207"/>
      <c r="J16" s="232"/>
      <c r="K16" s="233"/>
      <c r="L16" s="234"/>
      <c r="M16" s="234"/>
      <c r="N16" s="234"/>
    </row>
    <row r="17" spans="1:14" ht="12.75" customHeight="1" x14ac:dyDescent="0.2">
      <c r="A17" s="57" t="s">
        <v>42</v>
      </c>
      <c r="B17" s="63" t="s">
        <v>123</v>
      </c>
      <c r="C17" s="61">
        <v>1500.1283414500001</v>
      </c>
      <c r="D17" s="61">
        <v>980.36085330677872</v>
      </c>
      <c r="E17" s="61">
        <v>913.84056248000002</v>
      </c>
      <c r="F17" s="61">
        <f t="shared" si="0"/>
        <v>586.28777897000009</v>
      </c>
      <c r="G17" s="61">
        <f t="shared" si="1"/>
        <v>519.76748814322139</v>
      </c>
      <c r="H17" s="61">
        <f t="shared" si="1"/>
        <v>66.520290826778705</v>
      </c>
      <c r="I17" s="207"/>
      <c r="J17" s="232"/>
      <c r="K17" s="233"/>
      <c r="L17" s="234"/>
      <c r="M17" s="234"/>
      <c r="N17" s="234"/>
    </row>
    <row r="18" spans="1:14" ht="12.75" customHeight="1" x14ac:dyDescent="0.2">
      <c r="A18" s="52" t="s">
        <v>43</v>
      </c>
      <c r="B18" s="82" t="s">
        <v>124</v>
      </c>
      <c r="C18" s="60">
        <v>1404.8574620499999</v>
      </c>
      <c r="D18" s="60">
        <v>1035.180015534447</v>
      </c>
      <c r="E18" s="60">
        <v>1287.4413066300001</v>
      </c>
      <c r="F18" s="60">
        <f t="shared" si="0"/>
        <v>117.41615541999977</v>
      </c>
      <c r="G18" s="60">
        <f t="shared" si="1"/>
        <v>369.6774465155529</v>
      </c>
      <c r="H18" s="60">
        <f t="shared" si="1"/>
        <v>-252.26129109555313</v>
      </c>
      <c r="I18" s="207"/>
      <c r="J18" s="232"/>
      <c r="K18" s="233"/>
      <c r="L18" s="234"/>
      <c r="M18" s="234"/>
      <c r="N18" s="234"/>
    </row>
    <row r="19" spans="1:14" ht="12.75" customHeight="1" x14ac:dyDescent="0.2">
      <c r="A19" s="57" t="s">
        <v>44</v>
      </c>
      <c r="B19" s="63" t="s">
        <v>125</v>
      </c>
      <c r="C19" s="61">
        <v>269.90885999</v>
      </c>
      <c r="D19" s="61">
        <v>182.71286921567213</v>
      </c>
      <c r="E19" s="61">
        <v>242.26900224000002</v>
      </c>
      <c r="F19" s="61">
        <f t="shared" si="0"/>
        <v>27.639857749999976</v>
      </c>
      <c r="G19" s="61">
        <f t="shared" si="1"/>
        <v>87.195990774327868</v>
      </c>
      <c r="H19" s="61">
        <f t="shared" si="1"/>
        <v>-59.556133024327892</v>
      </c>
      <c r="I19" s="207"/>
      <c r="J19" s="232"/>
      <c r="K19" s="233"/>
      <c r="L19" s="234"/>
      <c r="M19" s="234"/>
      <c r="N19" s="234"/>
    </row>
    <row r="20" spans="1:14" ht="12.75" customHeight="1" x14ac:dyDescent="0.2">
      <c r="A20" s="52" t="s">
        <v>45</v>
      </c>
      <c r="B20" s="82" t="s">
        <v>126</v>
      </c>
      <c r="C20" s="60">
        <v>400.18600476</v>
      </c>
      <c r="D20" s="60">
        <v>352.54752824400674</v>
      </c>
      <c r="E20" s="60">
        <v>274.47602324000002</v>
      </c>
      <c r="F20" s="60">
        <f t="shared" si="0"/>
        <v>125.70998151999999</v>
      </c>
      <c r="G20" s="60">
        <f t="shared" si="1"/>
        <v>47.638476515993261</v>
      </c>
      <c r="H20" s="60">
        <f t="shared" si="1"/>
        <v>78.071505004006724</v>
      </c>
      <c r="I20" s="207"/>
      <c r="J20" s="232"/>
      <c r="K20" s="233"/>
      <c r="L20" s="234"/>
      <c r="M20" s="234"/>
      <c r="N20" s="234"/>
    </row>
    <row r="21" spans="1:14" ht="24.95" customHeight="1" x14ac:dyDescent="0.2">
      <c r="A21" s="62">
        <v>2844</v>
      </c>
      <c r="B21" s="63" t="s">
        <v>46</v>
      </c>
      <c r="C21" s="61">
        <v>2641.63392282</v>
      </c>
      <c r="D21" s="61">
        <v>1921.4870111095636</v>
      </c>
      <c r="E21" s="61">
        <v>1764.9104470899999</v>
      </c>
      <c r="F21" s="61">
        <f t="shared" si="0"/>
        <v>876.72347573000002</v>
      </c>
      <c r="G21" s="61">
        <f t="shared" si="1"/>
        <v>720.14691171043637</v>
      </c>
      <c r="H21" s="61">
        <f t="shared" si="1"/>
        <v>156.57656401956365</v>
      </c>
      <c r="I21" s="207"/>
      <c r="J21" s="232"/>
      <c r="K21" s="233"/>
      <c r="L21" s="234"/>
      <c r="M21" s="234"/>
      <c r="N21" s="234"/>
    </row>
    <row r="22" spans="1:14" ht="12.75" customHeight="1" x14ac:dyDescent="0.2">
      <c r="A22" s="52" t="s">
        <v>47</v>
      </c>
      <c r="B22" s="82" t="s">
        <v>127</v>
      </c>
      <c r="C22" s="60">
        <v>84.361656209999992</v>
      </c>
      <c r="D22" s="60">
        <v>73.787216602753645</v>
      </c>
      <c r="E22" s="60">
        <v>123.60084764</v>
      </c>
      <c r="F22" s="60">
        <f t="shared" si="0"/>
        <v>-39.239191430000005</v>
      </c>
      <c r="G22" s="60">
        <f t="shared" si="1"/>
        <v>10.574439607246347</v>
      </c>
      <c r="H22" s="60">
        <f t="shared" si="1"/>
        <v>-49.813631037246353</v>
      </c>
      <c r="I22" s="207"/>
      <c r="J22" s="232"/>
      <c r="K22" s="233"/>
      <c r="L22" s="234"/>
      <c r="M22" s="234"/>
      <c r="N22" s="234"/>
    </row>
    <row r="23" spans="1:14" ht="12.75" customHeight="1" x14ac:dyDescent="0.2">
      <c r="A23" s="64" t="s">
        <v>48</v>
      </c>
      <c r="B23" s="83" t="s">
        <v>128</v>
      </c>
      <c r="C23" s="61">
        <v>660.34296189999998</v>
      </c>
      <c r="D23" s="61">
        <v>741.05725322611522</v>
      </c>
      <c r="E23" s="61">
        <v>745.22492715999999</v>
      </c>
      <c r="F23" s="61">
        <f t="shared" si="0"/>
        <v>-84.881965260000015</v>
      </c>
      <c r="G23" s="61">
        <f t="shared" si="1"/>
        <v>-80.714291326115244</v>
      </c>
      <c r="H23" s="61">
        <f t="shared" si="1"/>
        <v>-4.167673933884771</v>
      </c>
      <c r="I23" s="207"/>
      <c r="J23" s="232"/>
      <c r="K23" s="233"/>
      <c r="L23" s="234"/>
      <c r="M23" s="234"/>
      <c r="N23" s="234"/>
    </row>
    <row r="24" spans="1:14" ht="12.75" customHeight="1" x14ac:dyDescent="0.2">
      <c r="A24" s="52" t="s">
        <v>49</v>
      </c>
      <c r="B24" s="82" t="s">
        <v>129</v>
      </c>
      <c r="C24" s="60">
        <v>83.941078209999986</v>
      </c>
      <c r="D24" s="60">
        <v>30.312725389780642</v>
      </c>
      <c r="E24" s="60">
        <v>35.557609670000005</v>
      </c>
      <c r="F24" s="60">
        <f t="shared" si="0"/>
        <v>48.383468539999981</v>
      </c>
      <c r="G24" s="60">
        <f t="shared" si="1"/>
        <v>53.628352820219348</v>
      </c>
      <c r="H24" s="60">
        <f t="shared" si="1"/>
        <v>-5.2448842802193631</v>
      </c>
      <c r="I24" s="207"/>
      <c r="J24" s="232"/>
      <c r="K24" s="233"/>
      <c r="L24" s="234"/>
      <c r="M24" s="234"/>
      <c r="N24" s="234"/>
    </row>
    <row r="25" spans="1:14" ht="12.75" customHeight="1" x14ac:dyDescent="0.2">
      <c r="A25" s="64" t="s">
        <v>50</v>
      </c>
      <c r="B25" s="83" t="s">
        <v>130</v>
      </c>
      <c r="C25" s="61">
        <v>3230.5727430399998</v>
      </c>
      <c r="D25" s="61">
        <v>2246.5817445583011</v>
      </c>
      <c r="E25" s="61">
        <v>2279.9801973400004</v>
      </c>
      <c r="F25" s="61">
        <f t="shared" si="0"/>
        <v>950.59254569999939</v>
      </c>
      <c r="G25" s="61">
        <f t="shared" si="1"/>
        <v>983.99099848169863</v>
      </c>
      <c r="H25" s="61">
        <f t="shared" si="1"/>
        <v>-33.398452781699234</v>
      </c>
      <c r="I25" s="207"/>
      <c r="J25" s="232"/>
      <c r="K25" s="233"/>
      <c r="L25" s="234"/>
      <c r="M25" s="234"/>
      <c r="N25" s="234"/>
    </row>
    <row r="26" spans="1:14" ht="12.75" customHeight="1" x14ac:dyDescent="0.2">
      <c r="A26" s="52" t="s">
        <v>51</v>
      </c>
      <c r="B26" s="82" t="s">
        <v>131</v>
      </c>
      <c r="C26" s="60">
        <v>1610.66194322</v>
      </c>
      <c r="D26" s="60">
        <v>1856.0029321666952</v>
      </c>
      <c r="E26" s="60">
        <v>1941.80439372</v>
      </c>
      <c r="F26" s="60">
        <f t="shared" si="0"/>
        <v>-331.1424505</v>
      </c>
      <c r="G26" s="60">
        <f t="shared" si="1"/>
        <v>-245.34098894669523</v>
      </c>
      <c r="H26" s="60">
        <f t="shared" si="1"/>
        <v>-85.801461553304762</v>
      </c>
      <c r="I26" s="207"/>
      <c r="J26" s="232"/>
      <c r="K26" s="233"/>
      <c r="L26" s="234"/>
      <c r="M26" s="234"/>
      <c r="N26" s="234"/>
    </row>
    <row r="27" spans="1:14" ht="12.75" customHeight="1" x14ac:dyDescent="0.2">
      <c r="A27" s="64" t="s">
        <v>52</v>
      </c>
      <c r="B27" s="83" t="s">
        <v>132</v>
      </c>
      <c r="C27" s="61">
        <v>3746.96654657</v>
      </c>
      <c r="D27" s="61">
        <v>3725.0198012957972</v>
      </c>
      <c r="E27" s="61">
        <v>3260.8696758699998</v>
      </c>
      <c r="F27" s="61">
        <f t="shared" si="0"/>
        <v>486.09687070000018</v>
      </c>
      <c r="G27" s="61">
        <f t="shared" si="1"/>
        <v>21.94674527420284</v>
      </c>
      <c r="H27" s="61">
        <f t="shared" si="1"/>
        <v>464.15012542579734</v>
      </c>
      <c r="I27" s="207"/>
      <c r="J27" s="232"/>
      <c r="K27" s="233"/>
      <c r="L27" s="234"/>
      <c r="M27" s="234"/>
      <c r="N27" s="234"/>
    </row>
    <row r="28" spans="1:14" ht="12.75" customHeight="1" x14ac:dyDescent="0.2">
      <c r="A28" s="52" t="s">
        <v>53</v>
      </c>
      <c r="B28" s="82" t="s">
        <v>133</v>
      </c>
      <c r="C28" s="60">
        <v>717.47723938000001</v>
      </c>
      <c r="D28" s="60">
        <v>621.34186761363048</v>
      </c>
      <c r="E28" s="60">
        <v>682.04648625999994</v>
      </c>
      <c r="F28" s="60">
        <f t="shared" si="0"/>
        <v>35.430753120000077</v>
      </c>
      <c r="G28" s="60">
        <f t="shared" si="1"/>
        <v>96.135371766369531</v>
      </c>
      <c r="H28" s="60">
        <f t="shared" si="1"/>
        <v>-60.704618646369454</v>
      </c>
      <c r="I28" s="207"/>
      <c r="J28" s="232"/>
      <c r="K28" s="233"/>
      <c r="L28" s="234"/>
      <c r="M28" s="234"/>
      <c r="N28" s="234"/>
    </row>
    <row r="29" spans="1:14" ht="12.75" customHeight="1" x14ac:dyDescent="0.2">
      <c r="A29" s="64" t="s">
        <v>54</v>
      </c>
      <c r="B29" s="83" t="s">
        <v>134</v>
      </c>
      <c r="C29" s="61">
        <v>170.33915538999997</v>
      </c>
      <c r="D29" s="61">
        <v>138.96413962054399</v>
      </c>
      <c r="E29" s="61">
        <v>126.47397144</v>
      </c>
      <c r="F29" s="61">
        <f t="shared" si="0"/>
        <v>43.865183949999974</v>
      </c>
      <c r="G29" s="61">
        <f t="shared" si="1"/>
        <v>31.375015769455985</v>
      </c>
      <c r="H29" s="61">
        <f t="shared" si="1"/>
        <v>12.490168180543989</v>
      </c>
      <c r="I29" s="207"/>
      <c r="J29" s="232"/>
      <c r="K29" s="233"/>
      <c r="L29" s="234"/>
      <c r="M29" s="234"/>
      <c r="N29" s="234"/>
    </row>
    <row r="30" spans="1:14" ht="12.75" customHeight="1" x14ac:dyDescent="0.2">
      <c r="A30" s="52" t="s">
        <v>55</v>
      </c>
      <c r="B30" s="82" t="s">
        <v>135</v>
      </c>
      <c r="C30" s="60">
        <v>833.95806775999995</v>
      </c>
      <c r="D30" s="60">
        <v>686.92760958330325</v>
      </c>
      <c r="E30" s="60">
        <v>734.41099303999999</v>
      </c>
      <c r="F30" s="60">
        <f t="shared" si="0"/>
        <v>99.547074719999955</v>
      </c>
      <c r="G30" s="60">
        <f t="shared" si="1"/>
        <v>147.0304581766967</v>
      </c>
      <c r="H30" s="60">
        <f t="shared" si="1"/>
        <v>-47.483383456696743</v>
      </c>
      <c r="I30" s="207"/>
      <c r="J30" s="232"/>
      <c r="K30" s="233"/>
      <c r="L30" s="234"/>
      <c r="M30" s="234"/>
      <c r="N30" s="234"/>
    </row>
    <row r="31" spans="1:14" ht="12.75" customHeight="1" x14ac:dyDescent="0.2">
      <c r="A31" s="64" t="s">
        <v>56</v>
      </c>
      <c r="B31" s="83" t="s">
        <v>136</v>
      </c>
      <c r="C31" s="61">
        <v>158.81896524999999</v>
      </c>
      <c r="D31" s="61">
        <v>125.91389809990247</v>
      </c>
      <c r="E31" s="61">
        <v>135.99628274</v>
      </c>
      <c r="F31" s="61">
        <f t="shared" si="0"/>
        <v>22.822682509999993</v>
      </c>
      <c r="G31" s="61">
        <f t="shared" si="1"/>
        <v>32.905067150097523</v>
      </c>
      <c r="H31" s="61">
        <f t="shared" si="1"/>
        <v>-10.08238464009753</v>
      </c>
      <c r="I31" s="207"/>
      <c r="J31" s="232"/>
      <c r="K31" s="233"/>
      <c r="L31" s="234"/>
      <c r="M31" s="234"/>
      <c r="N31" s="234"/>
    </row>
    <row r="32" spans="1:14" ht="12.75" customHeight="1" x14ac:dyDescent="0.2">
      <c r="A32" s="19"/>
      <c r="B32" s="118"/>
      <c r="C32" s="77"/>
      <c r="D32" s="77"/>
      <c r="E32" s="77"/>
      <c r="F32" s="119"/>
      <c r="G32" s="119"/>
      <c r="H32" s="119"/>
    </row>
    <row r="33" spans="1:11" x14ac:dyDescent="0.2">
      <c r="A33" s="11" t="s">
        <v>143</v>
      </c>
      <c r="B33" s="11"/>
      <c r="C33" s="11"/>
      <c r="D33" s="11"/>
      <c r="E33" s="11"/>
      <c r="F33" s="11"/>
      <c r="G33" s="11"/>
      <c r="H33" s="11"/>
    </row>
    <row r="34" spans="1:11" ht="15" x14ac:dyDescent="0.2">
      <c r="A34" s="85" t="s">
        <v>139</v>
      </c>
      <c r="B34" s="15" t="s">
        <v>188</v>
      </c>
      <c r="C34" s="11"/>
      <c r="D34" s="11"/>
      <c r="E34" s="11"/>
      <c r="F34" s="11"/>
      <c r="G34" s="11"/>
      <c r="H34" s="11"/>
      <c r="J34" s="235"/>
      <c r="K34" s="236"/>
    </row>
    <row r="35" spans="1:11" ht="15" x14ac:dyDescent="0.2">
      <c r="A35" s="84" t="s">
        <v>140</v>
      </c>
      <c r="B35" s="15" t="s">
        <v>192</v>
      </c>
      <c r="C35" s="11"/>
      <c r="D35" s="11"/>
      <c r="E35" s="11"/>
      <c r="F35" s="11"/>
      <c r="G35" s="11"/>
      <c r="H35" s="11"/>
      <c r="J35" s="235"/>
      <c r="K35" s="236"/>
    </row>
    <row r="36" spans="1:11" ht="15" x14ac:dyDescent="0.2">
      <c r="A36" s="85" t="s">
        <v>141</v>
      </c>
      <c r="B36" s="15" t="s">
        <v>189</v>
      </c>
      <c r="C36" s="11"/>
      <c r="D36" s="11"/>
      <c r="E36" s="11"/>
      <c r="F36" s="11"/>
      <c r="G36" s="11"/>
      <c r="H36" s="11"/>
      <c r="J36" s="235"/>
      <c r="K36" s="236"/>
    </row>
    <row r="37" spans="1:11" ht="15" x14ac:dyDescent="0.2">
      <c r="A37" s="84" t="s">
        <v>142</v>
      </c>
      <c r="B37" s="15" t="s">
        <v>193</v>
      </c>
      <c r="C37" s="11"/>
      <c r="D37" s="11"/>
      <c r="E37" s="11"/>
      <c r="F37" s="11"/>
      <c r="G37" s="11"/>
      <c r="H37" s="11"/>
      <c r="J37" s="235"/>
      <c r="K37" s="236"/>
    </row>
    <row r="38" spans="1:11" ht="15" x14ac:dyDescent="0.2">
      <c r="A38" s="85" t="s">
        <v>30</v>
      </c>
      <c r="B38" s="15" t="s">
        <v>194</v>
      </c>
      <c r="C38" s="11"/>
      <c r="D38" s="11"/>
      <c r="E38" s="11"/>
      <c r="F38" s="11"/>
      <c r="G38" s="11"/>
      <c r="H38" s="11"/>
      <c r="J38" s="235"/>
      <c r="K38" s="236"/>
    </row>
    <row r="39" spans="1:11" ht="15" x14ac:dyDescent="0.2">
      <c r="J39" s="235"/>
      <c r="K39" s="236"/>
    </row>
    <row r="40" spans="1:11" ht="15" x14ac:dyDescent="0.2">
      <c r="J40" s="235"/>
      <c r="K40" s="236"/>
    </row>
    <row r="41" spans="1:11" ht="15" x14ac:dyDescent="0.2">
      <c r="J41" s="235"/>
      <c r="K41" s="236"/>
    </row>
    <row r="42" spans="1:11" ht="15" x14ac:dyDescent="0.2">
      <c r="J42" s="235"/>
      <c r="K42" s="236"/>
    </row>
    <row r="43" spans="1:11" ht="15" x14ac:dyDescent="0.2">
      <c r="A43" s="203"/>
      <c r="B43" s="204"/>
      <c r="C43" s="205"/>
      <c r="D43" s="205"/>
      <c r="E43" s="205"/>
      <c r="J43" s="235"/>
      <c r="K43" s="236"/>
    </row>
    <row r="44" spans="1:11" ht="15" x14ac:dyDescent="0.2">
      <c r="A44" s="203"/>
      <c r="B44" s="204"/>
      <c r="C44" s="205"/>
      <c r="D44" s="205"/>
      <c r="E44" s="205"/>
      <c r="J44" s="235"/>
      <c r="K44" s="236"/>
    </row>
    <row r="45" spans="1:11" ht="15" x14ac:dyDescent="0.2">
      <c r="A45" s="203"/>
      <c r="B45" s="204"/>
      <c r="C45" s="205"/>
      <c r="D45" s="205"/>
      <c r="E45" s="205"/>
      <c r="J45" s="235"/>
      <c r="K45" s="236"/>
    </row>
    <row r="46" spans="1:11" ht="15" x14ac:dyDescent="0.2">
      <c r="A46" s="203"/>
      <c r="B46" s="204"/>
      <c r="C46" s="205"/>
      <c r="D46" s="205"/>
      <c r="E46" s="205"/>
      <c r="J46" s="235"/>
      <c r="K46" s="236"/>
    </row>
    <row r="47" spans="1:11" ht="15" x14ac:dyDescent="0.2">
      <c r="A47" s="203"/>
      <c r="B47" s="204"/>
      <c r="C47" s="205"/>
      <c r="D47" s="205"/>
      <c r="E47" s="205"/>
      <c r="J47" s="235"/>
      <c r="K47" s="236"/>
    </row>
    <row r="48" spans="1:11" ht="15" x14ac:dyDescent="0.2">
      <c r="A48" s="203"/>
      <c r="B48" s="204"/>
      <c r="C48" s="205"/>
      <c r="D48" s="205"/>
      <c r="E48" s="205"/>
      <c r="J48" s="235"/>
      <c r="K48" s="236"/>
    </row>
    <row r="49" spans="1:11" ht="15" x14ac:dyDescent="0.2">
      <c r="A49" s="203"/>
      <c r="B49" s="204"/>
      <c r="C49" s="205"/>
      <c r="D49" s="205"/>
      <c r="E49" s="205"/>
      <c r="J49" s="235"/>
      <c r="K49" s="236"/>
    </row>
    <row r="50" spans="1:11" ht="15" x14ac:dyDescent="0.2">
      <c r="A50" s="203"/>
      <c r="B50" s="204"/>
      <c r="C50" s="205"/>
      <c r="D50" s="205"/>
      <c r="E50" s="205"/>
      <c r="J50" s="235"/>
      <c r="K50" s="236"/>
    </row>
    <row r="51" spans="1:11" ht="15" x14ac:dyDescent="0.2">
      <c r="A51" s="203"/>
      <c r="B51" s="204"/>
      <c r="C51" s="205"/>
      <c r="D51" s="205"/>
      <c r="E51" s="205"/>
      <c r="J51" s="235"/>
      <c r="K51" s="236"/>
    </row>
    <row r="52" spans="1:11" ht="15" x14ac:dyDescent="0.2">
      <c r="A52" s="203"/>
      <c r="B52" s="204"/>
      <c r="C52" s="205"/>
      <c r="D52" s="205"/>
      <c r="E52" s="205"/>
      <c r="J52" s="235"/>
      <c r="K52" s="236"/>
    </row>
    <row r="53" spans="1:11" ht="15" x14ac:dyDescent="0.2">
      <c r="A53" s="203"/>
      <c r="B53" s="204"/>
      <c r="C53" s="205"/>
      <c r="D53" s="205"/>
      <c r="E53" s="205"/>
      <c r="J53" s="235"/>
      <c r="K53" s="236"/>
    </row>
    <row r="54" spans="1:11" ht="15" x14ac:dyDescent="0.2">
      <c r="A54" s="203"/>
      <c r="B54" s="204"/>
      <c r="C54" s="205"/>
      <c r="D54" s="205"/>
      <c r="E54" s="205"/>
      <c r="J54" s="235"/>
      <c r="K54" s="236"/>
    </row>
    <row r="55" spans="1:11" ht="15" x14ac:dyDescent="0.2">
      <c r="A55" s="203"/>
      <c r="B55" s="204"/>
      <c r="C55" s="205"/>
      <c r="D55" s="205"/>
      <c r="E55" s="205"/>
      <c r="J55" s="235"/>
      <c r="K55" s="236"/>
    </row>
    <row r="56" spans="1:11" x14ac:dyDescent="0.2">
      <c r="A56" s="203"/>
      <c r="B56" s="204"/>
      <c r="C56" s="205"/>
      <c r="D56" s="205"/>
      <c r="E56" s="205"/>
    </row>
    <row r="57" spans="1:11" x14ac:dyDescent="0.2">
      <c r="A57" s="203"/>
      <c r="B57" s="204"/>
      <c r="C57" s="205"/>
      <c r="D57" s="205"/>
      <c r="E57" s="205"/>
    </row>
    <row r="58" spans="1:11" x14ac:dyDescent="0.2">
      <c r="A58" s="203"/>
      <c r="B58" s="204"/>
      <c r="C58" s="205"/>
      <c r="D58" s="205"/>
      <c r="E58" s="205"/>
    </row>
    <row r="59" spans="1:11" x14ac:dyDescent="0.2">
      <c r="A59" s="203"/>
      <c r="B59" s="204"/>
      <c r="C59" s="205"/>
      <c r="D59" s="205"/>
      <c r="E59" s="205"/>
    </row>
    <row r="60" spans="1:11" x14ac:dyDescent="0.2">
      <c r="A60" s="203"/>
      <c r="B60" s="204"/>
      <c r="C60" s="205"/>
      <c r="D60" s="205"/>
      <c r="E60" s="205"/>
    </row>
    <row r="61" spans="1:11" x14ac:dyDescent="0.2">
      <c r="A61" s="203"/>
      <c r="B61" s="204"/>
      <c r="C61" s="205"/>
      <c r="D61" s="205"/>
      <c r="E61" s="205"/>
    </row>
    <row r="62" spans="1:11" x14ac:dyDescent="0.2">
      <c r="A62" s="203"/>
      <c r="B62" s="204"/>
      <c r="C62" s="205"/>
      <c r="D62" s="205"/>
      <c r="E62" s="205"/>
    </row>
    <row r="63" spans="1:11" x14ac:dyDescent="0.2">
      <c r="A63" s="203"/>
      <c r="B63" s="204"/>
      <c r="C63" s="205"/>
      <c r="D63" s="205"/>
      <c r="E63" s="205"/>
    </row>
    <row r="64" spans="1:11" x14ac:dyDescent="0.2">
      <c r="A64" s="203"/>
      <c r="B64" s="204"/>
      <c r="C64" s="205"/>
      <c r="D64" s="205"/>
      <c r="E64" s="205"/>
    </row>
    <row r="65" spans="1:5" x14ac:dyDescent="0.2">
      <c r="A65" s="203"/>
      <c r="B65" s="204"/>
      <c r="C65" s="205"/>
      <c r="D65" s="205"/>
      <c r="E65" s="205"/>
    </row>
    <row r="66" spans="1:5" x14ac:dyDescent="0.2">
      <c r="A66" s="203"/>
      <c r="B66" s="204"/>
      <c r="C66" s="205"/>
      <c r="D66" s="205"/>
      <c r="E66" s="205"/>
    </row>
    <row r="67" spans="1:5" x14ac:dyDescent="0.2">
      <c r="A67" s="206"/>
      <c r="B67" s="206"/>
      <c r="C67" s="206"/>
      <c r="D67" s="206"/>
      <c r="E67" s="206"/>
    </row>
    <row r="68" spans="1:5" x14ac:dyDescent="0.2">
      <c r="A68" s="206"/>
      <c r="B68" s="206"/>
      <c r="C68" s="206"/>
      <c r="D68" s="206"/>
      <c r="E68" s="206"/>
    </row>
  </sheetData>
  <mergeCells count="8">
    <mergeCell ref="A1:H1"/>
    <mergeCell ref="A4:A7"/>
    <mergeCell ref="B4:B7"/>
    <mergeCell ref="F4:F6"/>
    <mergeCell ref="G4:H4"/>
    <mergeCell ref="C5:E5"/>
    <mergeCell ref="G5:G6"/>
    <mergeCell ref="H5:H6"/>
  </mergeCells>
  <pageMargins left="0.47244094488188981" right="0.31496062992125984" top="0.31496062992125984" bottom="0.2800000000000000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"/>
    </sheetView>
  </sheetViews>
  <sheetFormatPr defaultRowHeight="12.75" x14ac:dyDescent="0.2"/>
  <cols>
    <col min="1" max="1" width="35.85546875" style="15" customWidth="1"/>
    <col min="2" max="2" width="8.140625" style="15" bestFit="1" customWidth="1"/>
    <col min="3" max="3" width="6.140625" style="15" bestFit="1" customWidth="1"/>
    <col min="4" max="4" width="8.85546875" style="15" bestFit="1" customWidth="1"/>
    <col min="5" max="5" width="6.140625" style="15" bestFit="1" customWidth="1"/>
    <col min="6" max="6" width="11.5703125" style="15" bestFit="1" customWidth="1"/>
    <col min="7" max="7" width="5.5703125" style="15" bestFit="1" customWidth="1"/>
    <col min="8" max="8" width="9.28515625" style="15" bestFit="1" customWidth="1"/>
    <col min="9" max="9" width="6.140625" style="15" bestFit="1" customWidth="1"/>
    <col min="10" max="10" width="8.140625" style="15" bestFit="1" customWidth="1"/>
    <col min="11" max="11" width="6.140625" style="15" bestFit="1" customWidth="1"/>
    <col min="12" max="12" width="11.5703125" style="15" bestFit="1" customWidth="1"/>
    <col min="13" max="13" width="5.5703125" style="15" bestFit="1" customWidth="1"/>
    <col min="14" max="22" width="9.140625" style="19"/>
    <col min="23" max="16384" width="9.140625" style="15"/>
  </cols>
  <sheetData>
    <row r="1" spans="1:22" ht="18" customHeight="1" x14ac:dyDescent="0.2">
      <c r="A1" s="270" t="s">
        <v>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44"/>
      <c r="M1" s="144"/>
      <c r="P1" s="218"/>
      <c r="Q1" s="218"/>
      <c r="S1" s="218"/>
      <c r="T1" s="218"/>
    </row>
    <row r="2" spans="1:22" ht="15.75" customHeight="1" x14ac:dyDescent="0.2">
      <c r="A2" s="19"/>
      <c r="B2" s="123"/>
      <c r="C2" s="123"/>
      <c r="D2" s="123"/>
      <c r="E2" s="123"/>
      <c r="F2" s="123"/>
      <c r="G2" s="123"/>
      <c r="H2" s="123"/>
      <c r="J2" s="145"/>
      <c r="K2" s="145"/>
      <c r="L2" s="146" t="s">
        <v>172</v>
      </c>
      <c r="M2" s="146"/>
      <c r="P2" s="219"/>
      <c r="Q2" s="219"/>
      <c r="S2" s="219"/>
      <c r="T2" s="219"/>
    </row>
    <row r="3" spans="1:22" x14ac:dyDescent="0.2">
      <c r="A3" s="271"/>
      <c r="B3" s="255">
        <v>2021</v>
      </c>
      <c r="C3" s="256"/>
      <c r="D3" s="256"/>
      <c r="E3" s="256"/>
      <c r="F3" s="256"/>
      <c r="G3" s="256"/>
      <c r="H3" s="273">
        <v>2022</v>
      </c>
      <c r="I3" s="273"/>
      <c r="J3" s="273"/>
      <c r="K3" s="273"/>
      <c r="L3" s="273"/>
      <c r="M3" s="273"/>
      <c r="P3" s="219"/>
      <c r="Q3" s="219"/>
      <c r="S3" s="219"/>
      <c r="T3" s="219"/>
    </row>
    <row r="4" spans="1:22" ht="13.5" x14ac:dyDescent="0.25">
      <c r="A4" s="272"/>
      <c r="B4" s="214" t="s">
        <v>4</v>
      </c>
      <c r="C4" s="132" t="s">
        <v>5</v>
      </c>
      <c r="D4" s="214" t="s">
        <v>6</v>
      </c>
      <c r="E4" s="132" t="s">
        <v>5</v>
      </c>
      <c r="F4" s="215" t="s">
        <v>107</v>
      </c>
      <c r="G4" s="147" t="s">
        <v>5</v>
      </c>
      <c r="H4" s="66" t="s">
        <v>4</v>
      </c>
      <c r="I4" s="148" t="s">
        <v>5</v>
      </c>
      <c r="J4" s="66" t="s">
        <v>6</v>
      </c>
      <c r="K4" s="148" t="s">
        <v>5</v>
      </c>
      <c r="L4" s="213" t="s">
        <v>107</v>
      </c>
      <c r="M4" s="149" t="s">
        <v>5</v>
      </c>
      <c r="P4" s="219"/>
      <c r="Q4" s="219"/>
      <c r="S4" s="219"/>
      <c r="T4" s="219"/>
    </row>
    <row r="5" spans="1:22" ht="13.5" x14ac:dyDescent="0.25">
      <c r="A5" s="161" t="s">
        <v>58</v>
      </c>
      <c r="B5" s="54">
        <v>60321.024400650014</v>
      </c>
      <c r="C5" s="162">
        <f>B5/B$5*100</f>
        <v>100</v>
      </c>
      <c r="D5" s="54">
        <v>41415.435469699987</v>
      </c>
      <c r="E5" s="162">
        <f>D5/D$5*100</f>
        <v>100</v>
      </c>
      <c r="F5" s="54">
        <f>B5+D5</f>
        <v>101736.45987034999</v>
      </c>
      <c r="G5" s="54">
        <f>F5/F$5*100</f>
        <v>100</v>
      </c>
      <c r="H5" s="54">
        <v>84393.976759859972</v>
      </c>
      <c r="I5" s="162">
        <v>100</v>
      </c>
      <c r="J5" s="54">
        <v>50043.643188319984</v>
      </c>
      <c r="K5" s="162">
        <f>J5/J$5*100</f>
        <v>100</v>
      </c>
      <c r="L5" s="54">
        <f>H5+J5</f>
        <v>134437.61994817996</v>
      </c>
      <c r="M5" s="54">
        <f>L5/L$5*100</f>
        <v>100</v>
      </c>
      <c r="N5" s="220"/>
      <c r="O5" s="220"/>
      <c r="P5" s="219"/>
      <c r="Q5" s="219"/>
      <c r="S5" s="219"/>
      <c r="T5" s="219"/>
    </row>
    <row r="6" spans="1:22" ht="15" x14ac:dyDescent="0.25">
      <c r="A6" s="152" t="s">
        <v>59</v>
      </c>
      <c r="B6" s="150">
        <v>12493.485872879999</v>
      </c>
      <c r="C6" s="151">
        <f>B6/B$5*100</f>
        <v>20.711660647370188</v>
      </c>
      <c r="D6" s="150">
        <v>20744.430578979991</v>
      </c>
      <c r="E6" s="151">
        <f>D6/D$5*100</f>
        <v>50.08864531717132</v>
      </c>
      <c r="F6" s="150">
        <f t="shared" ref="F6:F55" si="0">B6+D6</f>
        <v>33237.916451859986</v>
      </c>
      <c r="G6" s="150">
        <f>F6/F$5*100</f>
        <v>32.670604515055295</v>
      </c>
      <c r="H6" s="150">
        <v>15257.023562289993</v>
      </c>
      <c r="I6" s="151">
        <f t="shared" ref="I6" si="1">H6/H$5*100</f>
        <v>18.078332302912216</v>
      </c>
      <c r="J6" s="150">
        <v>20879.921771649988</v>
      </c>
      <c r="K6" s="151">
        <f>J6/J$5*100</f>
        <v>41.723424677688712</v>
      </c>
      <c r="L6" s="150">
        <f t="shared" ref="L6:L55" si="2">H6+J6</f>
        <v>36136.945333939977</v>
      </c>
      <c r="M6" s="150">
        <f>L6/L$5*100</f>
        <v>26.880084122189345</v>
      </c>
      <c r="N6" s="220"/>
      <c r="O6" s="220"/>
    </row>
    <row r="7" spans="1:22" ht="13.5" x14ac:dyDescent="0.25">
      <c r="A7" s="163" t="s">
        <v>60</v>
      </c>
      <c r="B7" s="60"/>
      <c r="C7" s="162"/>
      <c r="D7" s="60"/>
      <c r="E7" s="164"/>
      <c r="F7" s="60"/>
      <c r="G7" s="60"/>
      <c r="H7" s="60"/>
      <c r="I7" s="164"/>
      <c r="J7" s="60"/>
      <c r="K7" s="164"/>
      <c r="L7" s="60"/>
      <c r="M7" s="60"/>
      <c r="N7" s="220"/>
      <c r="O7" s="220"/>
    </row>
    <row r="8" spans="1:22" x14ac:dyDescent="0.2">
      <c r="A8" s="155" t="s">
        <v>92</v>
      </c>
      <c r="B8" s="61">
        <v>10.332811560000001</v>
      </c>
      <c r="C8" s="61">
        <f t="shared" ref="C8:C55" si="3">B8/B$5*100</f>
        <v>1.7129701729482989E-2</v>
      </c>
      <c r="D8" s="154">
        <v>10.48459235</v>
      </c>
      <c r="E8" s="154">
        <f t="shared" ref="E8:G19" si="4">D8/D$5*100</f>
        <v>2.5315663667645483E-2</v>
      </c>
      <c r="F8" s="61">
        <f t="shared" si="0"/>
        <v>20.817403910000003</v>
      </c>
      <c r="G8" s="61">
        <f t="shared" si="4"/>
        <v>2.0462087963871656E-2</v>
      </c>
      <c r="H8" s="61">
        <v>26.90744651</v>
      </c>
      <c r="I8" s="154">
        <v>1.5820000000000001E-2</v>
      </c>
      <c r="J8" s="61">
        <v>14.695136650000002</v>
      </c>
      <c r="K8" s="154">
        <f t="shared" ref="K8:K19" si="5">J8/J$5*100</f>
        <v>2.9364641968012827E-2</v>
      </c>
      <c r="L8" s="61">
        <f t="shared" si="2"/>
        <v>41.602583160000002</v>
      </c>
      <c r="M8" s="61">
        <f t="shared" ref="M8:M19" si="6">L8/L$5*100</f>
        <v>3.0945640941900075E-2</v>
      </c>
      <c r="N8" s="220"/>
      <c r="O8" s="220"/>
    </row>
    <row r="9" spans="1:22" x14ac:dyDescent="0.2">
      <c r="A9" s="165" t="s">
        <v>61</v>
      </c>
      <c r="B9" s="60">
        <v>110.29576861000001</v>
      </c>
      <c r="C9" s="60">
        <f t="shared" si="3"/>
        <v>0.18284797001692077</v>
      </c>
      <c r="D9" s="164">
        <v>780.73346803000015</v>
      </c>
      <c r="E9" s="164">
        <f t="shared" si="4"/>
        <v>1.8851267870917203</v>
      </c>
      <c r="F9" s="60">
        <f t="shared" si="0"/>
        <v>891.02923664000014</v>
      </c>
      <c r="G9" s="60">
        <f t="shared" si="4"/>
        <v>0.87582095718241237</v>
      </c>
      <c r="H9" s="60">
        <v>156.83185141999999</v>
      </c>
      <c r="I9" s="164">
        <f t="shared" ref="I9:I19" si="7">H9/H$5*100</f>
        <v>0.18583299121720426</v>
      </c>
      <c r="J9" s="60">
        <v>860.14527152000005</v>
      </c>
      <c r="K9" s="164">
        <f t="shared" si="5"/>
        <v>1.7187902732884064</v>
      </c>
      <c r="L9" s="60">
        <f t="shared" si="2"/>
        <v>1016.9771229400001</v>
      </c>
      <c r="M9" s="60">
        <f t="shared" si="6"/>
        <v>0.75646766383695419</v>
      </c>
      <c r="N9" s="220"/>
      <c r="O9" s="220"/>
    </row>
    <row r="10" spans="1:22" x14ac:dyDescent="0.2">
      <c r="A10" s="155" t="s">
        <v>62</v>
      </c>
      <c r="B10" s="61">
        <v>674.75515526000004</v>
      </c>
      <c r="C10" s="61">
        <f t="shared" si="3"/>
        <v>1.1186069234804457</v>
      </c>
      <c r="D10" s="154">
        <v>375.77699791999999</v>
      </c>
      <c r="E10" s="154">
        <f t="shared" si="4"/>
        <v>0.90733561933671514</v>
      </c>
      <c r="F10" s="61">
        <f t="shared" si="0"/>
        <v>1050.53215318</v>
      </c>
      <c r="G10" s="61">
        <f t="shared" si="4"/>
        <v>1.0326014434930877</v>
      </c>
      <c r="H10" s="61">
        <v>745.30792359999987</v>
      </c>
      <c r="I10" s="154">
        <f t="shared" si="7"/>
        <v>0.8831292850682303</v>
      </c>
      <c r="J10" s="61">
        <v>383.9015910199999</v>
      </c>
      <c r="K10" s="154">
        <f t="shared" si="5"/>
        <v>0.76713357893495893</v>
      </c>
      <c r="L10" s="61">
        <f t="shared" si="2"/>
        <v>1129.2095146199997</v>
      </c>
      <c r="M10" s="61">
        <f t="shared" si="6"/>
        <v>0.83995053992718882</v>
      </c>
      <c r="N10" s="220"/>
      <c r="O10" s="220"/>
      <c r="P10" s="221"/>
    </row>
    <row r="11" spans="1:22" x14ac:dyDescent="0.2">
      <c r="A11" s="165" t="s">
        <v>63</v>
      </c>
      <c r="B11" s="60">
        <v>7018.7457643299986</v>
      </c>
      <c r="C11" s="60">
        <f t="shared" si="3"/>
        <v>11.635654125685512</v>
      </c>
      <c r="D11" s="164">
        <v>17605.534201239992</v>
      </c>
      <c r="E11" s="164">
        <f t="shared" si="4"/>
        <v>42.509595761996529</v>
      </c>
      <c r="F11" s="60">
        <f t="shared" si="0"/>
        <v>24624.279965569993</v>
      </c>
      <c r="G11" s="60">
        <f t="shared" si="4"/>
        <v>24.203987436707024</v>
      </c>
      <c r="H11" s="60">
        <v>8780.7249151899905</v>
      </c>
      <c r="I11" s="164">
        <f t="shared" si="7"/>
        <v>10.404445023577011</v>
      </c>
      <c r="J11" s="60">
        <v>17342.677572899986</v>
      </c>
      <c r="K11" s="164">
        <f t="shared" si="5"/>
        <v>34.655105959487194</v>
      </c>
      <c r="L11" s="60">
        <f t="shared" si="2"/>
        <v>26123.402488089974</v>
      </c>
      <c r="M11" s="60">
        <f t="shared" si="6"/>
        <v>19.431616312576381</v>
      </c>
      <c r="N11" s="222"/>
      <c r="O11" s="222"/>
      <c r="P11" s="219"/>
    </row>
    <row r="12" spans="1:22" x14ac:dyDescent="0.2">
      <c r="A12" s="155" t="s">
        <v>96</v>
      </c>
      <c r="B12" s="61">
        <v>800.25909274000003</v>
      </c>
      <c r="C12" s="61">
        <f t="shared" si="3"/>
        <v>1.3266669468752863</v>
      </c>
      <c r="D12" s="154">
        <v>363.52276110000003</v>
      </c>
      <c r="E12" s="154">
        <f t="shared" si="4"/>
        <v>0.87774704521930602</v>
      </c>
      <c r="F12" s="61">
        <f t="shared" si="0"/>
        <v>1163.7818538400002</v>
      </c>
      <c r="G12" s="61">
        <f t="shared" si="4"/>
        <v>1.143918173802283</v>
      </c>
      <c r="H12" s="61">
        <v>877.61911184999997</v>
      </c>
      <c r="I12" s="154">
        <f t="shared" si="7"/>
        <v>1.0399072843163129</v>
      </c>
      <c r="J12" s="61">
        <v>501.39853662000002</v>
      </c>
      <c r="K12" s="154">
        <f t="shared" si="5"/>
        <v>1.0019225313656315</v>
      </c>
      <c r="L12" s="61">
        <f t="shared" si="2"/>
        <v>1379.01764847</v>
      </c>
      <c r="M12" s="61">
        <f t="shared" si="6"/>
        <v>1.02576767500165</v>
      </c>
      <c r="N12" s="223"/>
      <c r="O12" s="223"/>
      <c r="P12" s="224"/>
      <c r="Q12" s="225"/>
      <c r="S12" s="225"/>
      <c r="T12" s="225"/>
    </row>
    <row r="13" spans="1:22" s="156" customFormat="1" x14ac:dyDescent="0.2">
      <c r="A13" s="165" t="s">
        <v>95</v>
      </c>
      <c r="B13" s="60">
        <v>2776.87115288</v>
      </c>
      <c r="C13" s="164">
        <f t="shared" si="3"/>
        <v>4.6034880549045791</v>
      </c>
      <c r="D13" s="60">
        <v>1057.04296316</v>
      </c>
      <c r="E13" s="164">
        <f t="shared" si="4"/>
        <v>2.5522922822659799</v>
      </c>
      <c r="F13" s="60">
        <f t="shared" si="0"/>
        <v>3833.91411604</v>
      </c>
      <c r="G13" s="60">
        <f t="shared" si="4"/>
        <v>3.7684760418495293</v>
      </c>
      <c r="H13" s="60">
        <v>3692.7523334400003</v>
      </c>
      <c r="I13" s="164">
        <f t="shared" si="7"/>
        <v>4.3756112405362702</v>
      </c>
      <c r="J13" s="60">
        <v>1282.8678305800001</v>
      </c>
      <c r="K13" s="164">
        <f t="shared" si="5"/>
        <v>2.5634980765737239</v>
      </c>
      <c r="L13" s="60">
        <f t="shared" si="2"/>
        <v>4975.6201640200006</v>
      </c>
      <c r="M13" s="60">
        <f t="shared" si="6"/>
        <v>3.7010623707395989</v>
      </c>
      <c r="N13" s="226"/>
      <c r="O13" s="227"/>
      <c r="P13" s="225"/>
      <c r="Q13" s="225"/>
      <c r="R13" s="225"/>
      <c r="S13" s="225"/>
      <c r="T13" s="225"/>
      <c r="U13" s="225"/>
      <c r="V13" s="225"/>
    </row>
    <row r="14" spans="1:22" s="156" customFormat="1" x14ac:dyDescent="0.2">
      <c r="A14" s="155" t="s">
        <v>64</v>
      </c>
      <c r="B14" s="61">
        <v>575.24181810000005</v>
      </c>
      <c r="C14" s="154">
        <f t="shared" si="3"/>
        <v>0.95363403359874188</v>
      </c>
      <c r="D14" s="61">
        <v>450.91476633999997</v>
      </c>
      <c r="E14" s="154">
        <f t="shared" si="4"/>
        <v>1.0887601717236426</v>
      </c>
      <c r="F14" s="61">
        <f t="shared" si="0"/>
        <v>1026.15658444</v>
      </c>
      <c r="G14" s="61">
        <f t="shared" si="4"/>
        <v>1.0086419222250353</v>
      </c>
      <c r="H14" s="61">
        <v>239.79891732000002</v>
      </c>
      <c r="I14" s="154">
        <f t="shared" si="7"/>
        <v>0.28414221787692173</v>
      </c>
      <c r="J14" s="61">
        <v>293.64092558999999</v>
      </c>
      <c r="K14" s="154">
        <f t="shared" si="5"/>
        <v>0.58676968118607076</v>
      </c>
      <c r="L14" s="61">
        <f t="shared" si="2"/>
        <v>533.43984291000004</v>
      </c>
      <c r="M14" s="61">
        <f t="shared" si="6"/>
        <v>0.39679357840135715</v>
      </c>
      <c r="N14" s="227"/>
      <c r="O14" s="227"/>
      <c r="P14" s="224"/>
      <c r="Q14" s="225"/>
      <c r="R14" s="225"/>
      <c r="S14" s="225"/>
      <c r="T14" s="225"/>
      <c r="U14" s="225"/>
      <c r="V14" s="225"/>
    </row>
    <row r="15" spans="1:22" s="156" customFormat="1" ht="13.5" x14ac:dyDescent="0.25">
      <c r="A15" s="166" t="s">
        <v>93</v>
      </c>
      <c r="B15" s="54">
        <f>SUM(B8:B11)</f>
        <v>7814.1294997599989</v>
      </c>
      <c r="C15" s="162">
        <f t="shared" si="3"/>
        <v>12.954238720912365</v>
      </c>
      <c r="D15" s="54">
        <f>SUM(D8:D11)</f>
        <v>18772.529259539991</v>
      </c>
      <c r="E15" s="162">
        <f t="shared" si="4"/>
        <v>45.327373832092604</v>
      </c>
      <c r="F15" s="54">
        <f t="shared" si="0"/>
        <v>26586.658759299989</v>
      </c>
      <c r="G15" s="54">
        <f t="shared" si="4"/>
        <v>26.132871925346389</v>
      </c>
      <c r="H15" s="54">
        <f>SUM(H8:H11)</f>
        <v>9709.7721367199902</v>
      </c>
      <c r="I15" s="162">
        <f t="shared" si="7"/>
        <v>11.505290436009192</v>
      </c>
      <c r="J15" s="54">
        <f>SUM(J8:J11)</f>
        <v>18601.419572089984</v>
      </c>
      <c r="K15" s="162">
        <f t="shared" si="5"/>
        <v>37.170394453678568</v>
      </c>
      <c r="L15" s="54">
        <f t="shared" si="2"/>
        <v>28311.191708809973</v>
      </c>
      <c r="M15" s="54">
        <f t="shared" si="6"/>
        <v>21.058980157282424</v>
      </c>
      <c r="N15" s="228"/>
      <c r="O15" s="228"/>
      <c r="P15" s="225"/>
      <c r="Q15" s="225"/>
      <c r="R15" s="225"/>
      <c r="S15" s="225"/>
      <c r="T15" s="225"/>
      <c r="U15" s="225"/>
      <c r="V15" s="225"/>
    </row>
    <row r="16" spans="1:22" s="156" customFormat="1" ht="15" x14ac:dyDescent="0.25">
      <c r="A16" s="152" t="s">
        <v>65</v>
      </c>
      <c r="B16" s="150">
        <f>B5-B6</f>
        <v>47827.538527770012</v>
      </c>
      <c r="C16" s="151">
        <f t="shared" si="3"/>
        <v>79.288339352629805</v>
      </c>
      <c r="D16" s="150">
        <f>D5-D6</f>
        <v>20671.004890719996</v>
      </c>
      <c r="E16" s="151">
        <f t="shared" si="4"/>
        <v>49.911354682828687</v>
      </c>
      <c r="F16" s="150">
        <f t="shared" si="0"/>
        <v>68498.543418490008</v>
      </c>
      <c r="G16" s="150">
        <f t="shared" si="4"/>
        <v>67.329395484944698</v>
      </c>
      <c r="H16" s="150">
        <f>H5-H6</f>
        <v>69136.953197569979</v>
      </c>
      <c r="I16" s="151">
        <f t="shared" si="7"/>
        <v>81.921667697087784</v>
      </c>
      <c r="J16" s="150">
        <f>J5-J6</f>
        <v>29163.721416669996</v>
      </c>
      <c r="K16" s="151">
        <f t="shared" si="5"/>
        <v>58.276575322311288</v>
      </c>
      <c r="L16" s="150">
        <f t="shared" si="2"/>
        <v>98300.674614239979</v>
      </c>
      <c r="M16" s="150">
        <f t="shared" si="6"/>
        <v>73.119915877810655</v>
      </c>
      <c r="N16" s="226"/>
      <c r="O16" s="226"/>
      <c r="P16" s="19"/>
      <c r="Q16" s="19"/>
      <c r="R16" s="225"/>
      <c r="S16" s="19"/>
      <c r="T16" s="19"/>
      <c r="U16" s="225"/>
      <c r="V16" s="225"/>
    </row>
    <row r="17" spans="1:19" ht="13.5" x14ac:dyDescent="0.25">
      <c r="A17" s="167" t="s">
        <v>66</v>
      </c>
      <c r="B17" s="54">
        <v>25227.877243999999</v>
      </c>
      <c r="C17" s="162">
        <f t="shared" si="3"/>
        <v>41.822693653936263</v>
      </c>
      <c r="D17" s="54">
        <v>6291.9229617700003</v>
      </c>
      <c r="E17" s="162">
        <f t="shared" si="4"/>
        <v>15.192217322870466</v>
      </c>
      <c r="F17" s="54">
        <f t="shared" si="0"/>
        <v>31519.80020577</v>
      </c>
      <c r="G17" s="54">
        <f t="shared" si="4"/>
        <v>30.981813448136414</v>
      </c>
      <c r="H17" s="54">
        <v>35013.20836869</v>
      </c>
      <c r="I17" s="162">
        <f t="shared" si="7"/>
        <v>41.487804832706047</v>
      </c>
      <c r="J17" s="54">
        <v>8433.4662344000008</v>
      </c>
      <c r="K17" s="162">
        <f t="shared" si="5"/>
        <v>16.852222774157145</v>
      </c>
      <c r="L17" s="54">
        <f t="shared" si="2"/>
        <v>43446.674603090003</v>
      </c>
      <c r="M17" s="54">
        <f t="shared" si="6"/>
        <v>32.317348834230231</v>
      </c>
      <c r="N17" s="222"/>
      <c r="O17" s="220"/>
      <c r="P17" s="221"/>
    </row>
    <row r="18" spans="1:19" ht="13.5" x14ac:dyDescent="0.25">
      <c r="A18" s="158" t="s">
        <v>173</v>
      </c>
      <c r="B18" s="150">
        <v>23254.238516189998</v>
      </c>
      <c r="C18" s="151">
        <f t="shared" si="3"/>
        <v>38.550801726668645</v>
      </c>
      <c r="D18" s="150">
        <v>5655.0337187200003</v>
      </c>
      <c r="E18" s="151">
        <f t="shared" si="4"/>
        <v>13.654410860552918</v>
      </c>
      <c r="F18" s="150">
        <f t="shared" si="0"/>
        <v>28909.27223491</v>
      </c>
      <c r="G18" s="150">
        <f t="shared" si="4"/>
        <v>28.4158425325111</v>
      </c>
      <c r="H18" s="150">
        <v>32395.43638074</v>
      </c>
      <c r="I18" s="151">
        <f t="shared" si="7"/>
        <v>38.385957890004462</v>
      </c>
      <c r="J18" s="150">
        <v>7600.1221094399998</v>
      </c>
      <c r="K18" s="151">
        <f t="shared" si="5"/>
        <v>15.186988047292774</v>
      </c>
      <c r="L18" s="150">
        <f t="shared" si="2"/>
        <v>39995.558490180003</v>
      </c>
      <c r="M18" s="150">
        <f t="shared" si="6"/>
        <v>29.750272658498872</v>
      </c>
      <c r="N18" s="222"/>
      <c r="O18" s="222"/>
      <c r="R18" s="217"/>
      <c r="S18" s="217"/>
    </row>
    <row r="19" spans="1:19" ht="13.5" x14ac:dyDescent="0.25">
      <c r="A19" s="168" t="s">
        <v>67</v>
      </c>
      <c r="B19" s="54">
        <v>20151.461550220003</v>
      </c>
      <c r="C19" s="162">
        <f t="shared" si="3"/>
        <v>33.407028064335812</v>
      </c>
      <c r="D19" s="54">
        <v>4619.9572634400001</v>
      </c>
      <c r="E19" s="162">
        <f t="shared" si="4"/>
        <v>11.155158000982542</v>
      </c>
      <c r="F19" s="54">
        <f t="shared" si="0"/>
        <v>24771.418813660002</v>
      </c>
      <c r="G19" s="54">
        <f t="shared" si="4"/>
        <v>24.348614887158433</v>
      </c>
      <c r="H19" s="54">
        <v>25289.158001499996</v>
      </c>
      <c r="I19" s="162">
        <f t="shared" si="7"/>
        <v>29.965595854618137</v>
      </c>
      <c r="J19" s="54">
        <v>5129.3597046799996</v>
      </c>
      <c r="K19" s="162">
        <f t="shared" si="5"/>
        <v>10.249772754109108</v>
      </c>
      <c r="L19" s="54">
        <f t="shared" si="2"/>
        <v>30418.517706179995</v>
      </c>
      <c r="M19" s="54">
        <f t="shared" si="6"/>
        <v>22.626492285347695</v>
      </c>
      <c r="N19" s="229"/>
      <c r="O19" s="230"/>
    </row>
    <row r="20" spans="1:19" x14ac:dyDescent="0.2">
      <c r="A20" s="159" t="s">
        <v>60</v>
      </c>
      <c r="B20" s="61"/>
      <c r="C20" s="154"/>
      <c r="D20" s="61"/>
      <c r="E20" s="154"/>
      <c r="F20" s="61"/>
      <c r="G20" s="61"/>
      <c r="H20" s="61"/>
      <c r="I20" s="154"/>
      <c r="J20" s="61"/>
      <c r="K20" s="154"/>
      <c r="L20" s="61"/>
      <c r="M20" s="61"/>
      <c r="N20" s="220"/>
      <c r="O20" s="220"/>
    </row>
    <row r="21" spans="1:19" x14ac:dyDescent="0.2">
      <c r="A21" s="165" t="s">
        <v>68</v>
      </c>
      <c r="B21" s="60">
        <v>398.53755969000002</v>
      </c>
      <c r="C21" s="164">
        <f t="shared" si="3"/>
        <v>0.66069428304620348</v>
      </c>
      <c r="D21" s="60">
        <v>1814.8296859899999</v>
      </c>
      <c r="E21" s="164">
        <f t="shared" ref="E21:G29" si="8">D21/D$5*100</f>
        <v>4.3820128061136785</v>
      </c>
      <c r="F21" s="60">
        <f t="shared" si="0"/>
        <v>2213.36724568</v>
      </c>
      <c r="G21" s="60">
        <f t="shared" si="8"/>
        <v>2.1755890154824056</v>
      </c>
      <c r="H21" s="60">
        <v>532.69689991999996</v>
      </c>
      <c r="I21" s="164">
        <f t="shared" ref="I21:I29" si="9">H21/H$5*100</f>
        <v>0.63120251038266617</v>
      </c>
      <c r="J21" s="60">
        <v>2227.874464</v>
      </c>
      <c r="K21" s="164">
        <f t="shared" ref="K21:K29" si="10">J21/J$5*100</f>
        <v>4.4518630580436609</v>
      </c>
      <c r="L21" s="60">
        <f t="shared" si="2"/>
        <v>2760.5713639199998</v>
      </c>
      <c r="M21" s="60">
        <f t="shared" ref="M21:M29" si="11">L21/L$5*100</f>
        <v>2.0534217765712333</v>
      </c>
      <c r="N21" s="220"/>
      <c r="O21" s="220"/>
    </row>
    <row r="22" spans="1:19" x14ac:dyDescent="0.2">
      <c r="A22" s="155" t="s">
        <v>97</v>
      </c>
      <c r="B22" s="61">
        <v>1321.59639692</v>
      </c>
      <c r="C22" s="154">
        <f t="shared" si="3"/>
        <v>2.1909382508858029</v>
      </c>
      <c r="D22" s="61">
        <v>24.809270309999999</v>
      </c>
      <c r="E22" s="154">
        <f t="shared" si="8"/>
        <v>5.9903439451097287E-2</v>
      </c>
      <c r="F22" s="61">
        <f t="shared" si="0"/>
        <v>1346.4056672300001</v>
      </c>
      <c r="G22" s="61">
        <f t="shared" si="8"/>
        <v>1.3234249245018164</v>
      </c>
      <c r="H22" s="61">
        <v>1608.85262962</v>
      </c>
      <c r="I22" s="154">
        <f t="shared" si="9"/>
        <v>1.9063595429303353</v>
      </c>
      <c r="J22" s="61">
        <v>22.78831181</v>
      </c>
      <c r="K22" s="154">
        <f t="shared" si="10"/>
        <v>4.5536876130790403E-2</v>
      </c>
      <c r="L22" s="61">
        <f t="shared" si="2"/>
        <v>1631.6409414300001</v>
      </c>
      <c r="M22" s="61">
        <f t="shared" si="11"/>
        <v>1.2136788363695588</v>
      </c>
      <c r="N22" s="220"/>
      <c r="O22" s="220"/>
    </row>
    <row r="23" spans="1:19" x14ac:dyDescent="0.2">
      <c r="A23" s="165" t="s">
        <v>98</v>
      </c>
      <c r="B23" s="60">
        <v>1633.86490024</v>
      </c>
      <c r="C23" s="164">
        <f t="shared" si="3"/>
        <v>2.7086159700934949</v>
      </c>
      <c r="D23" s="60">
        <v>195.00354374</v>
      </c>
      <c r="E23" s="164">
        <f t="shared" si="8"/>
        <v>0.47084750293804556</v>
      </c>
      <c r="F23" s="60">
        <f t="shared" si="0"/>
        <v>1828.8684439799999</v>
      </c>
      <c r="G23" s="60">
        <f t="shared" si="8"/>
        <v>1.7976529223747879</v>
      </c>
      <c r="H23" s="60">
        <v>2322.3681966099998</v>
      </c>
      <c r="I23" s="164">
        <f t="shared" si="9"/>
        <v>2.7518174705977123</v>
      </c>
      <c r="J23" s="60">
        <v>269.95905586000003</v>
      </c>
      <c r="K23" s="164">
        <f t="shared" si="10"/>
        <v>0.53944724776354325</v>
      </c>
      <c r="L23" s="60">
        <f t="shared" si="2"/>
        <v>2592.3272524699996</v>
      </c>
      <c r="M23" s="60">
        <f t="shared" si="11"/>
        <v>1.9282751758542234</v>
      </c>
      <c r="N23" s="220"/>
      <c r="O23" s="220"/>
    </row>
    <row r="24" spans="1:19" x14ac:dyDescent="0.2">
      <c r="A24" s="155" t="s">
        <v>69</v>
      </c>
      <c r="B24" s="61">
        <v>8889.096062139999</v>
      </c>
      <c r="C24" s="154">
        <f t="shared" si="3"/>
        <v>14.736314826318186</v>
      </c>
      <c r="D24" s="61">
        <v>786.30166050000003</v>
      </c>
      <c r="E24" s="154">
        <f t="shared" si="8"/>
        <v>1.8985715146597155</v>
      </c>
      <c r="F24" s="61">
        <f t="shared" si="0"/>
        <v>9675.3977226399984</v>
      </c>
      <c r="G24" s="61">
        <f t="shared" si="8"/>
        <v>9.5102559445945403</v>
      </c>
      <c r="H24" s="61">
        <v>13854.360676820001</v>
      </c>
      <c r="I24" s="154">
        <f t="shared" si="9"/>
        <v>16.416290840568028</v>
      </c>
      <c r="J24" s="61">
        <v>1054.3819710099999</v>
      </c>
      <c r="K24" s="154">
        <f t="shared" si="10"/>
        <v>2.1069248836305525</v>
      </c>
      <c r="L24" s="61">
        <f t="shared" si="2"/>
        <v>14908.74264783</v>
      </c>
      <c r="M24" s="61">
        <f t="shared" si="11"/>
        <v>11.089710345643351</v>
      </c>
      <c r="N24" s="220"/>
      <c r="O24" s="220"/>
    </row>
    <row r="25" spans="1:19" x14ac:dyDescent="0.2">
      <c r="A25" s="165" t="s">
        <v>99</v>
      </c>
      <c r="B25" s="60">
        <v>356.27215632000002</v>
      </c>
      <c r="C25" s="164">
        <f t="shared" si="3"/>
        <v>0.59062683344641753</v>
      </c>
      <c r="D25" s="60">
        <v>97.569247470000008</v>
      </c>
      <c r="E25" s="164">
        <f t="shared" si="8"/>
        <v>0.23558667526599547</v>
      </c>
      <c r="F25" s="60">
        <f t="shared" si="0"/>
        <v>453.84140379000002</v>
      </c>
      <c r="G25" s="60">
        <f t="shared" si="8"/>
        <v>0.4460951406883652</v>
      </c>
      <c r="H25" s="60">
        <v>446.37399668</v>
      </c>
      <c r="I25" s="164">
        <f t="shared" si="9"/>
        <v>0.52891688935353898</v>
      </c>
      <c r="J25" s="60">
        <v>137.93439186999998</v>
      </c>
      <c r="K25" s="164">
        <f t="shared" si="10"/>
        <v>0.27562819787307852</v>
      </c>
      <c r="L25" s="60">
        <f t="shared" si="2"/>
        <v>584.30838855000002</v>
      </c>
      <c r="M25" s="60">
        <f t="shared" si="11"/>
        <v>0.4346316074140753</v>
      </c>
      <c r="N25" s="220"/>
      <c r="O25" s="220"/>
    </row>
    <row r="26" spans="1:19" x14ac:dyDescent="0.2">
      <c r="A26" s="155" t="s">
        <v>70</v>
      </c>
      <c r="B26" s="61">
        <v>4384.1910735299998</v>
      </c>
      <c r="C26" s="154">
        <f t="shared" si="3"/>
        <v>7.2680978433163945</v>
      </c>
      <c r="D26" s="61">
        <v>227.62611785999999</v>
      </c>
      <c r="E26" s="154">
        <f t="shared" si="8"/>
        <v>0.54961662307410453</v>
      </c>
      <c r="F26" s="61">
        <f t="shared" si="0"/>
        <v>4611.8171913899996</v>
      </c>
      <c r="G26" s="61">
        <f t="shared" si="8"/>
        <v>4.533101699496096</v>
      </c>
      <c r="H26" s="61">
        <v>5483.4101944500007</v>
      </c>
      <c r="I26" s="154">
        <f t="shared" si="9"/>
        <v>6.4973951992484569</v>
      </c>
      <c r="J26" s="61">
        <v>295.22177227000003</v>
      </c>
      <c r="K26" s="154">
        <f t="shared" si="10"/>
        <v>0.5899286172252618</v>
      </c>
      <c r="L26" s="61">
        <f t="shared" si="2"/>
        <v>5778.6319667200005</v>
      </c>
      <c r="M26" s="61">
        <f t="shared" si="11"/>
        <v>4.2983741968560727</v>
      </c>
      <c r="N26" s="220"/>
      <c r="O26" s="220"/>
    </row>
    <row r="27" spans="1:19" x14ac:dyDescent="0.2">
      <c r="A27" s="165" t="s">
        <v>71</v>
      </c>
      <c r="B27" s="60">
        <v>158.44810866999998</v>
      </c>
      <c r="C27" s="164">
        <f t="shared" si="3"/>
        <v>0.26267476430372522</v>
      </c>
      <c r="D27" s="60">
        <v>145.46168330999998</v>
      </c>
      <c r="E27" s="164">
        <f t="shared" si="8"/>
        <v>0.35122577285568191</v>
      </c>
      <c r="F27" s="60">
        <f t="shared" si="0"/>
        <v>303.90979197999997</v>
      </c>
      <c r="G27" s="60">
        <f t="shared" si="8"/>
        <v>0.29872259401132478</v>
      </c>
      <c r="H27" s="60">
        <v>44.419893349999995</v>
      </c>
      <c r="I27" s="164">
        <f t="shared" si="9"/>
        <v>5.2633961634957913E-2</v>
      </c>
      <c r="J27" s="60">
        <v>157.81411398</v>
      </c>
      <c r="K27" s="164">
        <f t="shared" si="10"/>
        <v>0.31535296778079758</v>
      </c>
      <c r="L27" s="60">
        <f t="shared" si="2"/>
        <v>202.23400733</v>
      </c>
      <c r="M27" s="60">
        <f t="shared" si="11"/>
        <v>0.15042962483860745</v>
      </c>
      <c r="N27" s="220"/>
      <c r="O27" s="220"/>
    </row>
    <row r="28" spans="1:19" x14ac:dyDescent="0.2">
      <c r="A28" s="155" t="s">
        <v>72</v>
      </c>
      <c r="B28" s="61">
        <v>2394.6602856700001</v>
      </c>
      <c r="C28" s="154">
        <f t="shared" si="3"/>
        <v>3.96986011007498</v>
      </c>
      <c r="D28" s="61">
        <v>664.76412912000001</v>
      </c>
      <c r="E28" s="154">
        <f t="shared" si="8"/>
        <v>1.6051120109707626</v>
      </c>
      <c r="F28" s="61">
        <f t="shared" si="0"/>
        <v>3059.4244147899999</v>
      </c>
      <c r="G28" s="61">
        <f t="shared" si="8"/>
        <v>3.0072054980965937</v>
      </c>
      <c r="H28" s="61">
        <v>3071.4345458600001</v>
      </c>
      <c r="I28" s="154">
        <f t="shared" si="9"/>
        <v>3.639400184446405</v>
      </c>
      <c r="J28" s="61">
        <v>914.83404503000008</v>
      </c>
      <c r="K28" s="154">
        <f t="shared" si="10"/>
        <v>1.8280724318718651</v>
      </c>
      <c r="L28" s="61">
        <f t="shared" si="2"/>
        <v>3986.2685908900003</v>
      </c>
      <c r="M28" s="61">
        <f t="shared" si="11"/>
        <v>2.9651436795939552</v>
      </c>
      <c r="N28" s="220"/>
      <c r="O28" s="220"/>
    </row>
    <row r="29" spans="1:19" ht="13.5" x14ac:dyDescent="0.25">
      <c r="A29" s="194" t="s">
        <v>73</v>
      </c>
      <c r="B29" s="54">
        <f>B17-B19</f>
        <v>5076.4156937799962</v>
      </c>
      <c r="C29" s="162">
        <f t="shared" si="3"/>
        <v>8.4156655896004526</v>
      </c>
      <c r="D29" s="54">
        <f>D17-D19</f>
        <v>1671.9656983300001</v>
      </c>
      <c r="E29" s="162">
        <f t="shared" si="8"/>
        <v>4.0370593218879218</v>
      </c>
      <c r="F29" s="54">
        <f t="shared" si="0"/>
        <v>6748.3813921099963</v>
      </c>
      <c r="G29" s="54">
        <f t="shared" si="8"/>
        <v>6.6331985609779807</v>
      </c>
      <c r="H29" s="54">
        <f>H17-H19</f>
        <v>9724.0503671900042</v>
      </c>
      <c r="I29" s="162">
        <f t="shared" si="9"/>
        <v>11.522208978087903</v>
      </c>
      <c r="J29" s="54">
        <f>J17-J19</f>
        <v>3304.1065297200012</v>
      </c>
      <c r="K29" s="162">
        <f t="shared" si="10"/>
        <v>6.602450020048038</v>
      </c>
      <c r="L29" s="54">
        <f t="shared" si="2"/>
        <v>13028.156896910004</v>
      </c>
      <c r="M29" s="54">
        <f t="shared" si="11"/>
        <v>9.6908565488825307</v>
      </c>
      <c r="N29" s="220"/>
      <c r="O29" s="220"/>
    </row>
    <row r="30" spans="1:19" x14ac:dyDescent="0.2">
      <c r="A30" s="153" t="s">
        <v>60</v>
      </c>
      <c r="B30" s="61"/>
      <c r="C30" s="154"/>
      <c r="D30" s="61"/>
      <c r="E30" s="154"/>
      <c r="F30" s="61"/>
      <c r="G30" s="61"/>
      <c r="H30" s="61"/>
      <c r="I30" s="154"/>
      <c r="J30" s="61"/>
      <c r="K30" s="154"/>
      <c r="L30" s="61"/>
      <c r="M30" s="61"/>
      <c r="N30" s="220"/>
      <c r="O30" s="220"/>
    </row>
    <row r="31" spans="1:19" x14ac:dyDescent="0.2">
      <c r="A31" s="165" t="s">
        <v>100</v>
      </c>
      <c r="B31" s="60">
        <v>354.47935322000001</v>
      </c>
      <c r="C31" s="164">
        <f t="shared" si="3"/>
        <v>0.58765473024058945</v>
      </c>
      <c r="D31" s="60">
        <v>35.880519999999997</v>
      </c>
      <c r="E31" s="164">
        <f t="shared" ref="E31:G40" si="12">D31/D$5*100</f>
        <v>8.6635621702566917E-2</v>
      </c>
      <c r="F31" s="60">
        <f t="shared" si="0"/>
        <v>390.35987322</v>
      </c>
      <c r="G31" s="60">
        <f t="shared" si="12"/>
        <v>0.38369712659302607</v>
      </c>
      <c r="H31" s="60">
        <v>142.39481533</v>
      </c>
      <c r="I31" s="164">
        <f t="shared" ref="I31:I40" si="13">H31/H$5*100</f>
        <v>0.16872627739202209</v>
      </c>
      <c r="J31" s="60">
        <v>38.867014310000002</v>
      </c>
      <c r="K31" s="164">
        <f t="shared" ref="K31:K40" si="14">J31/J$5*100</f>
        <v>7.7666236576219988E-2</v>
      </c>
      <c r="L31" s="60">
        <f t="shared" si="2"/>
        <v>181.26182964</v>
      </c>
      <c r="M31" s="60">
        <f t="shared" ref="M31:M40" si="15">L31/L$5*100</f>
        <v>0.13482969254429586</v>
      </c>
      <c r="N31" s="220"/>
      <c r="O31" s="220"/>
    </row>
    <row r="32" spans="1:19" x14ac:dyDescent="0.2">
      <c r="A32" s="155" t="s">
        <v>74</v>
      </c>
      <c r="B32" s="61">
        <v>855.07135172000005</v>
      </c>
      <c r="C32" s="154">
        <f t="shared" si="3"/>
        <v>1.4175345333007738</v>
      </c>
      <c r="D32" s="61">
        <v>308.92691009999999</v>
      </c>
      <c r="E32" s="154">
        <f t="shared" si="12"/>
        <v>0.74592215823980523</v>
      </c>
      <c r="F32" s="61">
        <f t="shared" si="0"/>
        <v>1163.9982618200002</v>
      </c>
      <c r="G32" s="61">
        <f t="shared" si="12"/>
        <v>1.1441308880841401</v>
      </c>
      <c r="H32" s="61">
        <v>1462.88182538</v>
      </c>
      <c r="I32" s="154">
        <f t="shared" si="13"/>
        <v>1.7333960094599852</v>
      </c>
      <c r="J32" s="61">
        <v>384.27972736999999</v>
      </c>
      <c r="K32" s="154">
        <f t="shared" si="14"/>
        <v>0.76788919208761686</v>
      </c>
      <c r="L32" s="61">
        <f t="shared" si="2"/>
        <v>1847.1615527500001</v>
      </c>
      <c r="M32" s="61">
        <f t="shared" si="15"/>
        <v>1.3739915608904731</v>
      </c>
      <c r="N32" s="220"/>
      <c r="O32" s="220"/>
    </row>
    <row r="33" spans="1:15" x14ac:dyDescent="0.2">
      <c r="A33" s="165" t="s">
        <v>76</v>
      </c>
      <c r="B33" s="60">
        <v>15.350651360000001</v>
      </c>
      <c r="C33" s="164">
        <f t="shared" si="3"/>
        <v>2.544826039100653E-2</v>
      </c>
      <c r="D33" s="60">
        <v>123.26169256</v>
      </c>
      <c r="E33" s="164">
        <f t="shared" si="12"/>
        <v>0.29762259206517261</v>
      </c>
      <c r="F33" s="60">
        <f t="shared" si="0"/>
        <v>138.61234392</v>
      </c>
      <c r="G33" s="60">
        <f t="shared" si="12"/>
        <v>0.13624647849614932</v>
      </c>
      <c r="H33" s="60">
        <v>10.929085329999999</v>
      </c>
      <c r="I33" s="164">
        <f t="shared" si="13"/>
        <v>1.2950077422110726E-2</v>
      </c>
      <c r="J33" s="60">
        <v>161.29687453999998</v>
      </c>
      <c r="K33" s="164">
        <f t="shared" si="14"/>
        <v>0.32231241425213841</v>
      </c>
      <c r="L33" s="60">
        <f t="shared" si="2"/>
        <v>172.22595986999997</v>
      </c>
      <c r="M33" s="60">
        <f t="shared" si="15"/>
        <v>0.12810845649929375</v>
      </c>
      <c r="N33" s="220"/>
      <c r="O33" s="220"/>
    </row>
    <row r="34" spans="1:15" x14ac:dyDescent="0.2">
      <c r="A34" s="155" t="s">
        <v>77</v>
      </c>
      <c r="B34" s="61">
        <v>386.58999412999998</v>
      </c>
      <c r="C34" s="154">
        <f t="shared" si="3"/>
        <v>0.64088764733550196</v>
      </c>
      <c r="D34" s="61">
        <v>371.29910853999996</v>
      </c>
      <c r="E34" s="154">
        <f t="shared" si="12"/>
        <v>0.8965234925795883</v>
      </c>
      <c r="F34" s="61">
        <f t="shared" si="0"/>
        <v>757.88910266999994</v>
      </c>
      <c r="G34" s="61">
        <f t="shared" si="12"/>
        <v>0.74495328777493519</v>
      </c>
      <c r="H34" s="61">
        <v>770.76298124000004</v>
      </c>
      <c r="I34" s="154">
        <f t="shared" si="13"/>
        <v>0.91329145850441251</v>
      </c>
      <c r="J34" s="61">
        <v>587.47308819</v>
      </c>
      <c r="K34" s="154">
        <f t="shared" si="14"/>
        <v>1.1739215028355774</v>
      </c>
      <c r="L34" s="61">
        <f t="shared" si="2"/>
        <v>1358.23606943</v>
      </c>
      <c r="M34" s="61">
        <f t="shared" si="15"/>
        <v>1.0103095174948373</v>
      </c>
      <c r="N34" s="220"/>
      <c r="O34" s="220"/>
    </row>
    <row r="35" spans="1:15" x14ac:dyDescent="0.2">
      <c r="A35" s="165" t="s">
        <v>79</v>
      </c>
      <c r="B35" s="60">
        <v>1521.1276987199999</v>
      </c>
      <c r="C35" s="164">
        <f t="shared" si="3"/>
        <v>2.5217206004605064</v>
      </c>
      <c r="D35" s="60">
        <v>48.414850389999998</v>
      </c>
      <c r="E35" s="164">
        <f t="shared" si="12"/>
        <v>0.11690049818604675</v>
      </c>
      <c r="F35" s="60">
        <f t="shared" si="0"/>
        <v>1569.54254911</v>
      </c>
      <c r="G35" s="60">
        <f t="shared" si="12"/>
        <v>1.5427532578882532</v>
      </c>
      <c r="H35" s="60">
        <v>2512.7563840800003</v>
      </c>
      <c r="I35" s="164">
        <f t="shared" si="13"/>
        <v>2.9774119914149302</v>
      </c>
      <c r="J35" s="60">
        <v>142.1151246</v>
      </c>
      <c r="K35" s="164">
        <f t="shared" si="14"/>
        <v>0.28398237127781534</v>
      </c>
      <c r="L35" s="60">
        <f t="shared" si="2"/>
        <v>2654.8715086800003</v>
      </c>
      <c r="M35" s="60">
        <f t="shared" si="15"/>
        <v>1.9747980585369938</v>
      </c>
      <c r="N35" s="220"/>
      <c r="O35" s="220"/>
    </row>
    <row r="36" spans="1:15" x14ac:dyDescent="0.2">
      <c r="A36" s="155" t="s">
        <v>78</v>
      </c>
      <c r="B36" s="61">
        <v>87.229848800000013</v>
      </c>
      <c r="C36" s="154">
        <f t="shared" si="3"/>
        <v>0.14460936243493244</v>
      </c>
      <c r="D36" s="61">
        <v>165.46547347000001</v>
      </c>
      <c r="E36" s="154">
        <f t="shared" si="12"/>
        <v>0.39952609840612802</v>
      </c>
      <c r="F36" s="61">
        <f t="shared" si="0"/>
        <v>252.69532227000002</v>
      </c>
      <c r="G36" s="61">
        <f t="shared" si="12"/>
        <v>0.24838226393175825</v>
      </c>
      <c r="H36" s="61">
        <v>123.66399804999999</v>
      </c>
      <c r="I36" s="154">
        <f t="shared" si="13"/>
        <v>0.14653178200368666</v>
      </c>
      <c r="J36" s="61">
        <v>299.38006939999997</v>
      </c>
      <c r="K36" s="154">
        <f t="shared" si="14"/>
        <v>0.59823795856228601</v>
      </c>
      <c r="L36" s="61">
        <f t="shared" si="2"/>
        <v>423.04406744999994</v>
      </c>
      <c r="M36" s="61">
        <f t="shared" si="15"/>
        <v>0.31467684983791411</v>
      </c>
      <c r="N36" s="220"/>
      <c r="O36" s="220"/>
    </row>
    <row r="37" spans="1:15" x14ac:dyDescent="0.2">
      <c r="A37" s="165" t="s">
        <v>94</v>
      </c>
      <c r="B37" s="60">
        <v>57.726895450000001</v>
      </c>
      <c r="C37" s="164">
        <f t="shared" si="3"/>
        <v>9.5699461379468775E-2</v>
      </c>
      <c r="D37" s="60">
        <v>172.35760138000001</v>
      </c>
      <c r="E37" s="164">
        <f t="shared" si="12"/>
        <v>0.41616754580812954</v>
      </c>
      <c r="F37" s="60">
        <f t="shared" si="0"/>
        <v>230.08449683000001</v>
      </c>
      <c r="G37" s="60">
        <f t="shared" si="12"/>
        <v>0.22615736494390803</v>
      </c>
      <c r="H37" s="60">
        <v>96.07187691</v>
      </c>
      <c r="I37" s="164">
        <f t="shared" si="13"/>
        <v>0.11383736209441708</v>
      </c>
      <c r="J37" s="60">
        <v>229.84348164000002</v>
      </c>
      <c r="K37" s="164">
        <f t="shared" si="14"/>
        <v>0.45928606911186015</v>
      </c>
      <c r="L37" s="60">
        <f t="shared" si="2"/>
        <v>325.91535855000001</v>
      </c>
      <c r="M37" s="60">
        <f t="shared" si="15"/>
        <v>0.24242868824636038</v>
      </c>
      <c r="N37" s="220"/>
      <c r="O37" s="220"/>
    </row>
    <row r="38" spans="1:15" x14ac:dyDescent="0.2">
      <c r="A38" s="155" t="s">
        <v>101</v>
      </c>
      <c r="B38" s="61">
        <v>661.84329975999992</v>
      </c>
      <c r="C38" s="154">
        <f t="shared" si="3"/>
        <v>1.0972016910125086</v>
      </c>
      <c r="D38" s="61">
        <v>19.136464619999998</v>
      </c>
      <c r="E38" s="154">
        <f t="shared" si="12"/>
        <v>4.6206117122685957E-2</v>
      </c>
      <c r="F38" s="61">
        <f t="shared" si="0"/>
        <v>680.97976437999989</v>
      </c>
      <c r="G38" s="61">
        <f t="shared" si="12"/>
        <v>0.66935665468193095</v>
      </c>
      <c r="H38" s="61">
        <v>340.94884682999998</v>
      </c>
      <c r="I38" s="154">
        <f t="shared" si="13"/>
        <v>0.4039966593826449</v>
      </c>
      <c r="J38" s="61">
        <v>20.483703030000001</v>
      </c>
      <c r="K38" s="154">
        <f t="shared" si="14"/>
        <v>4.0931678281130472E-2</v>
      </c>
      <c r="L38" s="61">
        <f t="shared" si="2"/>
        <v>361.43254985999999</v>
      </c>
      <c r="M38" s="61">
        <f t="shared" si="15"/>
        <v>0.2688477749005948</v>
      </c>
      <c r="N38" s="220"/>
      <c r="O38" s="220"/>
    </row>
    <row r="39" spans="1:15" x14ac:dyDescent="0.2">
      <c r="A39" s="165" t="s">
        <v>75</v>
      </c>
      <c r="B39" s="60">
        <v>1078.0181555000001</v>
      </c>
      <c r="C39" s="164">
        <f t="shared" si="3"/>
        <v>1.7871350266531341</v>
      </c>
      <c r="D39" s="60">
        <v>218.19525568999998</v>
      </c>
      <c r="E39" s="164">
        <f t="shared" si="12"/>
        <v>0.52684525277932703</v>
      </c>
      <c r="F39" s="60">
        <f t="shared" si="0"/>
        <v>1296.2134111900002</v>
      </c>
      <c r="G39" s="60">
        <f t="shared" si="12"/>
        <v>1.2740893607285502</v>
      </c>
      <c r="H39" s="60">
        <v>1101.74967982</v>
      </c>
      <c r="I39" s="164">
        <f t="shared" si="13"/>
        <v>1.3054837822786678</v>
      </c>
      <c r="J39" s="60">
        <v>276.83485690999998</v>
      </c>
      <c r="K39" s="164">
        <f t="shared" si="14"/>
        <v>0.55318685705642689</v>
      </c>
      <c r="L39" s="60">
        <f t="shared" si="2"/>
        <v>1378.5845367299999</v>
      </c>
      <c r="M39" s="60">
        <f t="shared" si="15"/>
        <v>1.0254455094201951</v>
      </c>
      <c r="N39" s="220"/>
      <c r="O39" s="220"/>
    </row>
    <row r="40" spans="1:15" ht="13.5" x14ac:dyDescent="0.25">
      <c r="A40" s="157" t="s">
        <v>80</v>
      </c>
      <c r="B40" s="150">
        <v>20861.493064259997</v>
      </c>
      <c r="C40" s="151">
        <f t="shared" si="3"/>
        <v>34.584116021801506</v>
      </c>
      <c r="D40" s="150">
        <v>12263.17780474</v>
      </c>
      <c r="E40" s="151">
        <f t="shared" si="12"/>
        <v>29.610162649893862</v>
      </c>
      <c r="F40" s="150">
        <f t="shared" si="0"/>
        <v>33124.670868999994</v>
      </c>
      <c r="G40" s="150">
        <f t="shared" si="12"/>
        <v>32.559291832262609</v>
      </c>
      <c r="H40" s="150">
        <v>31340.720704160001</v>
      </c>
      <c r="I40" s="151">
        <f t="shared" si="13"/>
        <v>37.136205577015161</v>
      </c>
      <c r="J40" s="150">
        <v>17613.360557650001</v>
      </c>
      <c r="K40" s="151">
        <f t="shared" si="14"/>
        <v>35.195999802350322</v>
      </c>
      <c r="L40" s="150">
        <f t="shared" si="2"/>
        <v>48954.081261810003</v>
      </c>
      <c r="M40" s="150">
        <f t="shared" si="15"/>
        <v>36.413974957812954</v>
      </c>
      <c r="N40" s="220"/>
      <c r="O40" s="220"/>
    </row>
    <row r="41" spans="1:15" x14ac:dyDescent="0.2">
      <c r="A41" s="163" t="s">
        <v>60</v>
      </c>
      <c r="B41" s="60"/>
      <c r="C41" s="164"/>
      <c r="D41" s="60"/>
      <c r="E41" s="164"/>
      <c r="F41" s="60"/>
      <c r="G41" s="60"/>
      <c r="H41" s="60"/>
      <c r="I41" s="164"/>
      <c r="J41" s="60"/>
      <c r="K41" s="164"/>
      <c r="L41" s="60"/>
      <c r="M41" s="60"/>
      <c r="N41" s="220"/>
      <c r="O41" s="220"/>
    </row>
    <row r="42" spans="1:15" x14ac:dyDescent="0.2">
      <c r="A42" s="155" t="s">
        <v>102</v>
      </c>
      <c r="B42" s="61">
        <v>469.37720218000004</v>
      </c>
      <c r="C42" s="154">
        <f t="shared" si="3"/>
        <v>0.77813201424169132</v>
      </c>
      <c r="D42" s="61">
        <v>4.9575498600000003</v>
      </c>
      <c r="E42" s="154">
        <f t="shared" ref="E42:G51" si="16">D42/D$5*100</f>
        <v>1.1970295141836673E-2</v>
      </c>
      <c r="F42" s="61">
        <f t="shared" si="0"/>
        <v>474.33475204000001</v>
      </c>
      <c r="G42" s="61">
        <f t="shared" si="16"/>
        <v>0.46623870404423201</v>
      </c>
      <c r="H42" s="61">
        <v>978.89348924000001</v>
      </c>
      <c r="I42" s="154">
        <f t="shared" ref="I42:I55" si="17">H42/H$5*100</f>
        <v>1.1599091864404094</v>
      </c>
      <c r="J42" s="61">
        <v>9.0511563499999994</v>
      </c>
      <c r="K42" s="154">
        <f t="shared" ref="K42:K51" si="18">J42/J$5*100</f>
        <v>1.8086525627120029E-2</v>
      </c>
      <c r="L42" s="61">
        <f t="shared" si="2"/>
        <v>987.94464559000005</v>
      </c>
      <c r="M42" s="61">
        <f t="shared" ref="M42:M51" si="19">L42/L$5*100</f>
        <v>0.73487216299337277</v>
      </c>
      <c r="N42" s="220"/>
      <c r="O42" s="220"/>
    </row>
    <row r="43" spans="1:15" ht="12" customHeight="1" x14ac:dyDescent="0.2">
      <c r="A43" s="165" t="s">
        <v>103</v>
      </c>
      <c r="B43" s="60">
        <v>81.01959862999999</v>
      </c>
      <c r="C43" s="164">
        <f t="shared" si="3"/>
        <v>0.13431402970193412</v>
      </c>
      <c r="D43" s="60">
        <v>345.17373485000002</v>
      </c>
      <c r="E43" s="164">
        <f t="shared" si="16"/>
        <v>0.83344224426309155</v>
      </c>
      <c r="F43" s="60">
        <f t="shared" si="0"/>
        <v>426.19333347999998</v>
      </c>
      <c r="G43" s="60">
        <f t="shared" si="16"/>
        <v>0.41891897361391228</v>
      </c>
      <c r="H43" s="60">
        <v>125.58405492999999</v>
      </c>
      <c r="I43" s="164">
        <f t="shared" si="17"/>
        <v>0.14880689327787563</v>
      </c>
      <c r="J43" s="60">
        <v>400.13362157</v>
      </c>
      <c r="K43" s="164">
        <f t="shared" si="18"/>
        <v>0.79956932804482517</v>
      </c>
      <c r="L43" s="60">
        <f t="shared" si="2"/>
        <v>525.71767650000004</v>
      </c>
      <c r="M43" s="60">
        <f t="shared" si="19"/>
        <v>0.39104952668951004</v>
      </c>
      <c r="N43" s="220"/>
      <c r="O43" s="220"/>
    </row>
    <row r="44" spans="1:15" ht="13.5" customHeight="1" x14ac:dyDescent="0.2">
      <c r="A44" s="155" t="s">
        <v>104</v>
      </c>
      <c r="B44" s="61">
        <v>1625.70652817</v>
      </c>
      <c r="C44" s="154">
        <f t="shared" si="3"/>
        <v>2.6950910471482006</v>
      </c>
      <c r="D44" s="61">
        <v>377.83914276000002</v>
      </c>
      <c r="E44" s="154">
        <f t="shared" si="16"/>
        <v>0.91231478909942054</v>
      </c>
      <c r="F44" s="61">
        <f t="shared" si="0"/>
        <v>2003.5456709299999</v>
      </c>
      <c r="G44" s="61">
        <f t="shared" si="16"/>
        <v>1.9693487206880018</v>
      </c>
      <c r="H44" s="61">
        <v>1889.7254773899999</v>
      </c>
      <c r="I44" s="154">
        <f t="shared" si="17"/>
        <v>2.2391710284812691</v>
      </c>
      <c r="J44" s="61">
        <v>562.81108762999997</v>
      </c>
      <c r="K44" s="154">
        <f t="shared" si="18"/>
        <v>1.1246405173022218</v>
      </c>
      <c r="L44" s="61">
        <f t="shared" si="2"/>
        <v>2452.5365650200001</v>
      </c>
      <c r="M44" s="61">
        <f t="shared" si="19"/>
        <v>1.8242933532781596</v>
      </c>
    </row>
    <row r="45" spans="1:15" x14ac:dyDescent="0.2">
      <c r="A45" s="165" t="s">
        <v>81</v>
      </c>
      <c r="B45" s="60">
        <v>275.29057393999994</v>
      </c>
      <c r="C45" s="164">
        <f t="shared" si="3"/>
        <v>0.45637582696130979</v>
      </c>
      <c r="D45" s="60">
        <v>165.55943166</v>
      </c>
      <c r="E45" s="164">
        <f t="shared" si="16"/>
        <v>0.399752965971166</v>
      </c>
      <c r="F45" s="60">
        <f t="shared" si="0"/>
        <v>440.85000559999992</v>
      </c>
      <c r="G45" s="60">
        <f t="shared" si="16"/>
        <v>0.43332548248858516</v>
      </c>
      <c r="H45" s="60">
        <v>318.03306605</v>
      </c>
      <c r="I45" s="164">
        <f t="shared" si="17"/>
        <v>0.37684332254534192</v>
      </c>
      <c r="J45" s="60">
        <v>209.96559377</v>
      </c>
      <c r="K45" s="164">
        <f t="shared" si="18"/>
        <v>0.41956496448485037</v>
      </c>
      <c r="L45" s="60">
        <f t="shared" si="2"/>
        <v>527.99865982000006</v>
      </c>
      <c r="M45" s="60">
        <f t="shared" si="19"/>
        <v>0.3927462119781065</v>
      </c>
    </row>
    <row r="46" spans="1:15" x14ac:dyDescent="0.2">
      <c r="A46" s="155" t="s">
        <v>82</v>
      </c>
      <c r="B46" s="61">
        <v>9772.5056330400002</v>
      </c>
      <c r="C46" s="154">
        <f t="shared" si="3"/>
        <v>16.200828368118188</v>
      </c>
      <c r="D46" s="61">
        <v>8228.4568531799996</v>
      </c>
      <c r="E46" s="154">
        <f t="shared" si="16"/>
        <v>19.868092076926327</v>
      </c>
      <c r="F46" s="61">
        <f t="shared" si="0"/>
        <v>18000.96248622</v>
      </c>
      <c r="G46" s="61">
        <f t="shared" si="16"/>
        <v>17.693718170614456</v>
      </c>
      <c r="H46" s="61">
        <v>13164.63846943</v>
      </c>
      <c r="I46" s="154">
        <f t="shared" si="17"/>
        <v>15.599026109279702</v>
      </c>
      <c r="J46" s="61">
        <v>10981.200459070002</v>
      </c>
      <c r="K46" s="154">
        <f t="shared" si="18"/>
        <v>21.943247452521554</v>
      </c>
      <c r="L46" s="61">
        <f t="shared" si="2"/>
        <v>24145.838928500001</v>
      </c>
      <c r="M46" s="61">
        <f t="shared" si="19"/>
        <v>17.960626599762183</v>
      </c>
    </row>
    <row r="47" spans="1:15" x14ac:dyDescent="0.2">
      <c r="A47" s="165" t="s">
        <v>83</v>
      </c>
      <c r="B47" s="60">
        <v>1877.22667617</v>
      </c>
      <c r="C47" s="164">
        <f t="shared" si="3"/>
        <v>3.1120603385339245</v>
      </c>
      <c r="D47" s="60">
        <v>766.10831039000004</v>
      </c>
      <c r="E47" s="164">
        <f t="shared" si="16"/>
        <v>1.849813485482952</v>
      </c>
      <c r="F47" s="60">
        <f t="shared" si="0"/>
        <v>2643.3349865600003</v>
      </c>
      <c r="G47" s="60">
        <f t="shared" si="16"/>
        <v>2.5982179740956091</v>
      </c>
      <c r="H47" s="60">
        <v>4546.0952840199998</v>
      </c>
      <c r="I47" s="164">
        <f t="shared" si="17"/>
        <v>5.3867532477533917</v>
      </c>
      <c r="J47" s="60">
        <v>1573.4911058700002</v>
      </c>
      <c r="K47" s="164">
        <f t="shared" si="18"/>
        <v>3.1442377205607759</v>
      </c>
      <c r="L47" s="60">
        <f t="shared" si="2"/>
        <v>6119.5863898899997</v>
      </c>
      <c r="M47" s="60">
        <f t="shared" si="19"/>
        <v>4.5519895340670589</v>
      </c>
    </row>
    <row r="48" spans="1:15" x14ac:dyDescent="0.2">
      <c r="A48" s="155" t="s">
        <v>105</v>
      </c>
      <c r="B48" s="61">
        <v>633.89532550000001</v>
      </c>
      <c r="C48" s="154">
        <f t="shared" si="3"/>
        <v>1.0508696292849582</v>
      </c>
      <c r="D48" s="61">
        <v>75.141778090000003</v>
      </c>
      <c r="E48" s="154">
        <f t="shared" si="16"/>
        <v>0.18143423397050745</v>
      </c>
      <c r="F48" s="61">
        <f t="shared" si="0"/>
        <v>709.03710359000002</v>
      </c>
      <c r="G48" s="61">
        <f t="shared" si="16"/>
        <v>0.69693510516640389</v>
      </c>
      <c r="H48" s="61">
        <v>560.33608099000003</v>
      </c>
      <c r="I48" s="154">
        <f t="shared" si="17"/>
        <v>0.66395269248232747</v>
      </c>
      <c r="J48" s="61">
        <v>72.262684010000001</v>
      </c>
      <c r="K48" s="154">
        <f t="shared" si="18"/>
        <v>0.14439932707949982</v>
      </c>
      <c r="L48" s="61">
        <f t="shared" si="2"/>
        <v>632.59876500000007</v>
      </c>
      <c r="M48" s="61">
        <f t="shared" si="19"/>
        <v>0.47055189257578361</v>
      </c>
    </row>
    <row r="49" spans="1:13" x14ac:dyDescent="0.2">
      <c r="A49" s="165" t="s">
        <v>84</v>
      </c>
      <c r="B49" s="60">
        <v>2964.6656483199999</v>
      </c>
      <c r="C49" s="164">
        <f t="shared" si="3"/>
        <v>4.9148131646916342</v>
      </c>
      <c r="D49" s="60">
        <v>1146.38228336</v>
      </c>
      <c r="E49" s="164">
        <f t="shared" si="16"/>
        <v>2.768007315047325</v>
      </c>
      <c r="F49" s="60">
        <f t="shared" si="0"/>
        <v>4111.0479316800001</v>
      </c>
      <c r="G49" s="60">
        <f t="shared" si="16"/>
        <v>4.0408796776681637</v>
      </c>
      <c r="H49" s="60">
        <v>4751.1691703099996</v>
      </c>
      <c r="I49" s="164">
        <f t="shared" si="17"/>
        <v>5.6297491275109373</v>
      </c>
      <c r="J49" s="60">
        <v>1595.35928373</v>
      </c>
      <c r="K49" s="164">
        <f t="shared" si="18"/>
        <v>3.1879359336938751</v>
      </c>
      <c r="L49" s="60">
        <f t="shared" si="2"/>
        <v>6346.5284540399998</v>
      </c>
      <c r="M49" s="60">
        <f t="shared" si="19"/>
        <v>4.7207979853305337</v>
      </c>
    </row>
    <row r="50" spans="1:13" x14ac:dyDescent="0.2">
      <c r="A50" s="155" t="s">
        <v>85</v>
      </c>
      <c r="B50" s="61">
        <v>557.25994041000001</v>
      </c>
      <c r="C50" s="154">
        <f t="shared" si="3"/>
        <v>0.92382373467118206</v>
      </c>
      <c r="D50" s="61">
        <v>559.85380171999998</v>
      </c>
      <c r="E50" s="154">
        <f t="shared" si="16"/>
        <v>1.351799867297292</v>
      </c>
      <c r="F50" s="61">
        <f t="shared" si="0"/>
        <v>1117.11374213</v>
      </c>
      <c r="G50" s="61">
        <f t="shared" si="16"/>
        <v>1.098046603502439</v>
      </c>
      <c r="H50" s="61">
        <v>782.09838937999996</v>
      </c>
      <c r="I50" s="154">
        <f t="shared" si="17"/>
        <v>0.92672299541640601</v>
      </c>
      <c r="J50" s="61">
        <v>1131.79031725</v>
      </c>
      <c r="K50" s="154">
        <f t="shared" si="18"/>
        <v>2.2616065600798545</v>
      </c>
      <c r="L50" s="61">
        <f t="shared" si="2"/>
        <v>1913.8887066299999</v>
      </c>
      <c r="M50" s="61">
        <f t="shared" si="19"/>
        <v>1.4236258477111714</v>
      </c>
    </row>
    <row r="51" spans="1:13" ht="13.5" x14ac:dyDescent="0.25">
      <c r="A51" s="167" t="s">
        <v>86</v>
      </c>
      <c r="B51" s="54">
        <f>B16-B17-B40</f>
        <v>1738.1682195100148</v>
      </c>
      <c r="C51" s="162">
        <f t="shared" si="3"/>
        <v>2.8815296768920331</v>
      </c>
      <c r="D51" s="54">
        <f>D16-D17-D40</f>
        <v>2115.9041242099956</v>
      </c>
      <c r="E51" s="162">
        <f t="shared" si="16"/>
        <v>5.1089747100643566</v>
      </c>
      <c r="F51" s="54">
        <f t="shared" si="0"/>
        <v>3854.0723437200104</v>
      </c>
      <c r="G51" s="54">
        <f t="shared" si="16"/>
        <v>3.7882902045456754</v>
      </c>
      <c r="H51" s="54">
        <f>H16-H17-H40</f>
        <v>2783.0241247199774</v>
      </c>
      <c r="I51" s="162">
        <f t="shared" si="17"/>
        <v>3.2976572873665768</v>
      </c>
      <c r="J51" s="54">
        <f>J16-J17-J40</f>
        <v>3116.8946246199957</v>
      </c>
      <c r="K51" s="162">
        <f t="shared" si="18"/>
        <v>6.2283527458038233</v>
      </c>
      <c r="L51" s="54">
        <f>L16-L17-L40</f>
        <v>5899.9187493399731</v>
      </c>
      <c r="M51" s="54">
        <f t="shared" si="19"/>
        <v>4.3885920857674687</v>
      </c>
    </row>
    <row r="52" spans="1:13" x14ac:dyDescent="0.2">
      <c r="A52" s="153" t="s">
        <v>60</v>
      </c>
      <c r="B52" s="61"/>
      <c r="C52" s="154"/>
      <c r="D52" s="61"/>
      <c r="E52" s="154"/>
      <c r="F52" s="61"/>
      <c r="G52" s="61"/>
      <c r="H52" s="61"/>
      <c r="I52" s="154"/>
      <c r="J52" s="61"/>
      <c r="K52" s="154"/>
      <c r="L52" s="61"/>
      <c r="M52" s="61"/>
    </row>
    <row r="53" spans="1:13" x14ac:dyDescent="0.2">
      <c r="A53" s="165" t="s">
        <v>106</v>
      </c>
      <c r="B53" s="60">
        <v>72.6215878</v>
      </c>
      <c r="C53" s="164">
        <f t="shared" si="3"/>
        <v>0.12039183439201911</v>
      </c>
      <c r="D53" s="60">
        <v>72.6215878</v>
      </c>
      <c r="E53" s="164">
        <f>D53/D$5*100</f>
        <v>0.17534908658181511</v>
      </c>
      <c r="F53" s="60">
        <f t="shared" si="0"/>
        <v>145.2431756</v>
      </c>
      <c r="G53" s="60">
        <f>F53/F$5*100</f>
        <v>0.14276413370889229</v>
      </c>
      <c r="H53" s="60">
        <v>84.755166970000005</v>
      </c>
      <c r="I53" s="164">
        <f t="shared" si="17"/>
        <v>0.10042798102898715</v>
      </c>
      <c r="J53" s="60">
        <v>279.40040178000004</v>
      </c>
      <c r="K53" s="164">
        <f>J53/J$5*100</f>
        <v>0.55831347196003334</v>
      </c>
      <c r="L53" s="60">
        <f t="shared" si="2"/>
        <v>364.15556875000004</v>
      </c>
      <c r="M53" s="60">
        <f>L53/L$5*100</f>
        <v>0.27087326366709458</v>
      </c>
    </row>
    <row r="54" spans="1:13" x14ac:dyDescent="0.2">
      <c r="A54" s="155" t="s">
        <v>87</v>
      </c>
      <c r="B54" s="61">
        <v>409.77778402000001</v>
      </c>
      <c r="C54" s="154">
        <f t="shared" si="3"/>
        <v>0.67932829074365697</v>
      </c>
      <c r="D54" s="61">
        <v>409.77778402000001</v>
      </c>
      <c r="E54" s="154">
        <f>D54/D$5*100</f>
        <v>0.98943251319860737</v>
      </c>
      <c r="F54" s="61">
        <f t="shared" si="0"/>
        <v>819.55556804000003</v>
      </c>
      <c r="G54" s="61">
        <f>F54/F$5*100</f>
        <v>0.80556721659513009</v>
      </c>
      <c r="H54" s="61">
        <v>680.11753816999999</v>
      </c>
      <c r="I54" s="154">
        <f t="shared" si="17"/>
        <v>0.80588397926222877</v>
      </c>
      <c r="J54" s="61">
        <v>158.48640792999998</v>
      </c>
      <c r="K54" s="154">
        <f>J54/J$5*100</f>
        <v>0.3166963830622751</v>
      </c>
      <c r="L54" s="61">
        <f t="shared" si="2"/>
        <v>838.60394610000003</v>
      </c>
      <c r="M54" s="61">
        <f>L54/L$5*100</f>
        <v>0.62378666508916669</v>
      </c>
    </row>
    <row r="55" spans="1:13" x14ac:dyDescent="0.2">
      <c r="A55" s="165" t="s">
        <v>88</v>
      </c>
      <c r="B55" s="60">
        <v>872.15173993999997</v>
      </c>
      <c r="C55" s="164">
        <f t="shared" si="3"/>
        <v>1.4458503458880281</v>
      </c>
      <c r="D55" s="60">
        <v>872.15173993999997</v>
      </c>
      <c r="E55" s="164">
        <f>D55/D$5*100</f>
        <v>2.1058615708099371</v>
      </c>
      <c r="F55" s="60">
        <f t="shared" si="0"/>
        <v>1744.3034798799999</v>
      </c>
      <c r="G55" s="60">
        <f>F55/F$5*100</f>
        <v>1.7145313313465891</v>
      </c>
      <c r="H55" s="60">
        <v>1152.40578405</v>
      </c>
      <c r="I55" s="164">
        <f t="shared" si="17"/>
        <v>1.3655071467115825</v>
      </c>
      <c r="J55" s="60">
        <v>1897.66169661</v>
      </c>
      <c r="K55" s="164">
        <f>J55/J$5*100</f>
        <v>3.7920134820498199</v>
      </c>
      <c r="L55" s="60">
        <f t="shared" si="2"/>
        <v>3050.06748066</v>
      </c>
      <c r="M55" s="60">
        <f>L55/L$5*100</f>
        <v>2.2687603974510058</v>
      </c>
    </row>
    <row r="56" spans="1:13" x14ac:dyDescent="0.2">
      <c r="C56" s="134"/>
      <c r="D56" s="134"/>
      <c r="E56" s="134"/>
      <c r="F56" s="134"/>
      <c r="G56" s="134"/>
    </row>
    <row r="57" spans="1:13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</row>
    <row r="58" spans="1:13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</row>
    <row r="59" spans="1:13" x14ac:dyDescent="0.2"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</row>
    <row r="60" spans="1:13" x14ac:dyDescent="0.2">
      <c r="C60" s="134"/>
      <c r="D60" s="134"/>
      <c r="E60" s="134"/>
      <c r="F60" s="134"/>
      <c r="G60" s="134"/>
    </row>
    <row r="61" spans="1:13" x14ac:dyDescent="0.2">
      <c r="C61" s="134"/>
      <c r="D61" s="134"/>
      <c r="E61" s="134"/>
      <c r="F61" s="134"/>
      <c r="G61" s="134"/>
    </row>
    <row r="62" spans="1:13" x14ac:dyDescent="0.2">
      <c r="C62" s="134"/>
      <c r="D62" s="134"/>
      <c r="E62" s="134"/>
      <c r="F62" s="134"/>
      <c r="G62" s="134"/>
    </row>
    <row r="63" spans="1:13" x14ac:dyDescent="0.2">
      <c r="C63" s="134"/>
      <c r="D63" s="134"/>
      <c r="E63" s="134"/>
      <c r="F63" s="134"/>
      <c r="G63" s="134"/>
    </row>
    <row r="64" spans="1:13" x14ac:dyDescent="0.2">
      <c r="C64" s="134"/>
      <c r="D64" s="134"/>
      <c r="E64" s="134"/>
      <c r="F64" s="134"/>
      <c r="G64" s="134"/>
    </row>
    <row r="65" spans="3:7" x14ac:dyDescent="0.2">
      <c r="C65" s="134"/>
      <c r="D65" s="134"/>
      <c r="E65" s="134"/>
      <c r="F65" s="134"/>
      <c r="G65" s="134"/>
    </row>
    <row r="66" spans="3:7" x14ac:dyDescent="0.2">
      <c r="C66" s="134"/>
      <c r="D66" s="134"/>
      <c r="E66" s="134"/>
      <c r="F66" s="134"/>
      <c r="G66" s="134"/>
    </row>
    <row r="67" spans="3:7" x14ac:dyDescent="0.2">
      <c r="C67" s="134"/>
      <c r="D67" s="134"/>
      <c r="E67" s="134"/>
      <c r="F67" s="134"/>
      <c r="G67" s="134"/>
    </row>
    <row r="68" spans="3:7" x14ac:dyDescent="0.2">
      <c r="C68" s="134"/>
      <c r="D68" s="134"/>
      <c r="E68" s="134"/>
      <c r="F68" s="134"/>
      <c r="G68" s="134"/>
    </row>
    <row r="69" spans="3:7" x14ac:dyDescent="0.2">
      <c r="C69" s="134"/>
      <c r="D69" s="134"/>
      <c r="E69" s="134"/>
      <c r="F69" s="134"/>
      <c r="G69" s="134"/>
    </row>
    <row r="70" spans="3:7" x14ac:dyDescent="0.2">
      <c r="C70" s="134"/>
      <c r="D70" s="134"/>
      <c r="E70" s="134"/>
      <c r="F70" s="134"/>
      <c r="G70" s="134"/>
    </row>
    <row r="71" spans="3:7" x14ac:dyDescent="0.2">
      <c r="C71" s="134"/>
      <c r="D71" s="134"/>
      <c r="E71" s="134"/>
      <c r="F71" s="134"/>
      <c r="G71" s="134"/>
    </row>
    <row r="72" spans="3:7" x14ac:dyDescent="0.2">
      <c r="C72" s="134"/>
      <c r="D72" s="134"/>
      <c r="E72" s="134"/>
      <c r="F72" s="134"/>
      <c r="G72" s="134"/>
    </row>
    <row r="73" spans="3:7" x14ac:dyDescent="0.2">
      <c r="C73" s="134"/>
      <c r="D73" s="134"/>
      <c r="E73" s="134"/>
      <c r="F73" s="134"/>
      <c r="G73" s="134"/>
    </row>
    <row r="74" spans="3:7" x14ac:dyDescent="0.2">
      <c r="C74" s="134"/>
      <c r="D74" s="134"/>
      <c r="E74" s="134"/>
      <c r="F74" s="134"/>
      <c r="G74" s="134"/>
    </row>
    <row r="75" spans="3:7" x14ac:dyDescent="0.2">
      <c r="C75" s="134"/>
      <c r="D75" s="134"/>
      <c r="E75" s="134"/>
      <c r="F75" s="134"/>
      <c r="G75" s="134"/>
    </row>
    <row r="76" spans="3:7" x14ac:dyDescent="0.2">
      <c r="C76" s="134"/>
      <c r="D76" s="134"/>
      <c r="E76" s="134"/>
      <c r="F76" s="134"/>
      <c r="G76" s="134"/>
    </row>
  </sheetData>
  <mergeCells count="4">
    <mergeCell ref="A1:K1"/>
    <mergeCell ref="A3:A4"/>
    <mergeCell ref="B3:G3"/>
    <mergeCell ref="H3:M3"/>
  </mergeCells>
  <printOptions horizontalCentered="1"/>
  <pageMargins left="0.19685039370078741" right="0.19685039370078741" top="0.2" bottom="0.19685039370078741" header="0.2362204724409449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1. Внешнеторговый оборот</vt:lpstr>
      <vt:lpstr>2. Структура экспорта и импорта</vt:lpstr>
      <vt:lpstr>3. Экспорт отдельных товаров</vt:lpstr>
      <vt:lpstr>4. Географическая структура</vt:lpstr>
      <vt:lpstr>'1. Внешнеторговый оборот'!Внешнеторговый_оборот_Республики_Казахстан_в_2018_и_2019_годах</vt:lpstr>
      <vt:lpstr>'1. Внешнеторговый оборот'!Область_печати</vt:lpstr>
      <vt:lpstr>'2. Структура экспорта и импорта'!Область_печати</vt:lpstr>
      <vt:lpstr>'3. Экспорт отдельных товаров'!Область_печати</vt:lpstr>
      <vt:lpstr>'4. Географическая структура'!Область_печати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Елизарова</dc:creator>
  <cp:lastModifiedBy>Гулден Жаксылыкова</cp:lastModifiedBy>
  <cp:lastPrinted>2020-01-09T04:10:22Z</cp:lastPrinted>
  <dcterms:created xsi:type="dcterms:W3CDTF">2014-04-01T03:37:01Z</dcterms:created>
  <dcterms:modified xsi:type="dcterms:W3CDTF">2023-04-10T04:20:51Z</dcterms:modified>
</cp:coreProperties>
</file>