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1130" windowHeight="5760" activeTab="11"/>
  </bookViews>
  <sheets>
    <sheet name="01.01.13" sheetId="1" r:id="rId1"/>
    <sheet name="01.02.13" sheetId="2" r:id="rId2"/>
    <sheet name="01.03.13" sheetId="3" r:id="rId3"/>
    <sheet name="01.04.13" sheetId="4" r:id="rId4"/>
    <sheet name="01.05.13" sheetId="5" r:id="rId5"/>
    <sheet name="01.06.13" sheetId="6" r:id="rId6"/>
    <sheet name="01.07.13" sheetId="7" r:id="rId7"/>
    <sheet name="01.08.13" sheetId="8" r:id="rId8"/>
    <sheet name="01.09.13" sheetId="9" r:id="rId9"/>
    <sheet name="01.10.13" sheetId="10" r:id="rId10"/>
    <sheet name="01.11.13" sheetId="11" r:id="rId11"/>
    <sheet name="01.12.13" sheetId="12" r:id="rId12"/>
  </sheets>
  <definedNames/>
  <calcPr fullCalcOnLoad="1"/>
</workbook>
</file>

<file path=xl/sharedStrings.xml><?xml version="1.0" encoding="utf-8"?>
<sst xmlns="http://schemas.openxmlformats.org/spreadsheetml/2006/main" count="1453" uniqueCount="80">
  <si>
    <t>-</t>
  </si>
  <si>
    <t>х</t>
  </si>
  <si>
    <t>№</t>
  </si>
  <si>
    <t>Title of organisation/funds</t>
  </si>
  <si>
    <t>Own capital adequacy K1</t>
  </si>
  <si>
    <t>Liquid and other assets</t>
  </si>
  <si>
    <t>Liabilities according balance-sheet</t>
  </si>
  <si>
    <t>Credit risk</t>
  </si>
  <si>
    <t>Market risk</t>
  </si>
  <si>
    <t>Operation risk</t>
  </si>
  <si>
    <t>Cost of financial instruments, weighed by risk degree (WPA)</t>
  </si>
  <si>
    <t>Current value of pension assets under management (before risk weghting) CPA</t>
  </si>
  <si>
    <t>Own capital adequacy k1</t>
  </si>
  <si>
    <t>appointed standard</t>
  </si>
  <si>
    <t>К1 compliance</t>
  </si>
  <si>
    <t>summary К1 of APF and  OEIMPA</t>
  </si>
  <si>
    <t>summary fulfillment of k1</t>
  </si>
  <si>
    <t>K2 
Minimal yield value
(60)</t>
  </si>
  <si>
    <t>Specific interest risk</t>
  </si>
  <si>
    <t>General interest risk</t>
  </si>
  <si>
    <t>Currency risk</t>
  </si>
  <si>
    <t>Stock risk</t>
  </si>
  <si>
    <t xml:space="preserve">APF “Ular Umit”, JSC </t>
  </si>
  <si>
    <t xml:space="preserve">APF “Atameken” subsidiary company of Nurbank, JSC </t>
  </si>
  <si>
    <t>“Investment management of Pension assets organization “Grantum Asset management” (subsidiary company of Kazcommertsbank”, JSC)</t>
  </si>
  <si>
    <t xml:space="preserve">APF “Grantum” subsidiary company of “Kazcommertsbank”, JSC </t>
  </si>
  <si>
    <t>APF “GNPF”, JSC  *</t>
  </si>
  <si>
    <t>"APF Halyk bank Kazakhstan”, JSC subsidiary of "HalykBank of Kazakhstan", JSC *</t>
  </si>
  <si>
    <t>APF “NefteGaz-Dem”, JSC  *</t>
  </si>
  <si>
    <t>“OAPF “Otan”, JSC  *</t>
  </si>
  <si>
    <t>APF “Capital” subsidiary company of “BankCenterCredit”, JSC  *</t>
  </si>
  <si>
    <t xml:space="preserve">APF “RESPUBLICA”, JSC * </t>
  </si>
  <si>
    <t>Average weighted coefficient of nominal income on APF pension assets</t>
  </si>
  <si>
    <t>Adjusted average weighted coefficient of nominal income on APF pension assets</t>
  </si>
  <si>
    <t>* -  accumulative pension funds with own realization the investment management of pension assets</t>
  </si>
  <si>
    <t xml:space="preserve"> Provision at K2 negative rejection</t>
  </si>
  <si>
    <t>“Investment management of Pension assets organization “Zhetysu”, JSC</t>
  </si>
  <si>
    <t>APF “Astana”, JSC  *</t>
  </si>
  <si>
    <t>coefficients of nominal income K2 of accumulative pension funds moderate invest portfolio</t>
  </si>
  <si>
    <t>coefficients of nominal income K2 of accumulative pension funds conservative invest portfolio</t>
  </si>
  <si>
    <t>fulfillment of k2</t>
  </si>
  <si>
    <t>(thousand tenge)</t>
  </si>
  <si>
    <t>YES</t>
  </si>
  <si>
    <t>К2  for the period  December2011  – December2012 (12)</t>
  </si>
  <si>
    <t>К2  for the period  December2009  – December2012 (36)</t>
  </si>
  <si>
    <t>К2  for the period  December2007  – December2012 (60)</t>
  </si>
  <si>
    <t>К2  for the period  December 2007  – December2012 (60)</t>
  </si>
  <si>
    <t>Information on prudential compliance by  accumulative pension funds and pension assets management organizations on  January 1, 2013</t>
  </si>
  <si>
    <t>К2  for the period  April 2008  – April 2013 (60)</t>
  </si>
  <si>
    <t>К2  for the period  April 2010  – April 2013 (36)</t>
  </si>
  <si>
    <t>К2  for the period  April 2012  – April 2013 (12)</t>
  </si>
  <si>
    <t>Information on prudential compliance by  accumulative pension funds and pension assets management organizations on  February 1, 2013</t>
  </si>
  <si>
    <t>Information on prudential compliance by  accumulative pension funds and pension assets management organizations on  March 1, 2013</t>
  </si>
  <si>
    <t>Information on prudential compliance by  accumulative pension funds and pension assets management organizations on  April 1, 2013</t>
  </si>
  <si>
    <t>Information on prudential compliance by  accumulative pension funds and pension assets management organizations on  May 1, 2013</t>
  </si>
  <si>
    <t>К2  for the period  May 2008  – May 2013 (60)</t>
  </si>
  <si>
    <t>К2  for the period  May 2010  – May 2013 (36)</t>
  </si>
  <si>
    <t>К2  for the period  May 2012  – May 2013 (12)</t>
  </si>
  <si>
    <t>Information on prudential compliance by  accumulative pension funds and pension assets management organizations on  June 1, 2013</t>
  </si>
  <si>
    <t>К2  for the period  June 2008  – June 2013 (60)</t>
  </si>
  <si>
    <t>К2  for the period  June 2010  – June 2013 (36)</t>
  </si>
  <si>
    <t>К2  for the period  June 2012  – June 2013 (12)</t>
  </si>
  <si>
    <t>Information on prudential compliance by  accumulative pension funds and pension assets management organizations on  July 1, 2013</t>
  </si>
  <si>
    <t/>
  </si>
  <si>
    <t>К2  for the period  July 2008  – July 2013 (60)</t>
  </si>
  <si>
    <t>К2  for the period  July 2010  – July 2013 (36)</t>
  </si>
  <si>
    <t>К2  for the period  July 2012  – July 2013 (12)</t>
  </si>
  <si>
    <t>Information on prudential compliance by  accumulative pension funds and pension assets management organizations on  August 1, 2013</t>
  </si>
  <si>
    <t>К2  for the period  August 2008  – August 2013 (60)</t>
  </si>
  <si>
    <t>К2  for the period  August 2010  – August 2013 (36)</t>
  </si>
  <si>
    <t>К2  for the period  August 2012  – August 2013 (12)</t>
  </si>
  <si>
    <t>Information on prudential compliance by  accumulative pension funds and pension assets management organizations on  September 1, 2013</t>
  </si>
  <si>
    <t>Information on prudential compliance by  accumulative pension funds and pension assets management organizations on  October 1, 2013</t>
  </si>
  <si>
    <t>pension assets of 'OAPF “Otan”, JSC and 'APF “RESPUBLICA”, ,JSC were transferred to "Integrated Accumulative Pension Fund", JSC</t>
  </si>
  <si>
    <t>К2  for the period  October 2008  – October 2013 (60)</t>
  </si>
  <si>
    <t>К2  for the period  October 2010  – October 2013 (36)</t>
  </si>
  <si>
    <t>К2  for the period  October 2012  – October 2013 (12)</t>
  </si>
  <si>
    <t>Information on prudential compliance by  accumulative pension funds and pension assets management organizations on  November 1, 2013</t>
  </si>
  <si>
    <t>** Pension assets of "OAPF “Otan”, JSC, APF “RESPUBLICA”, JSC, and APF “Capital” subsidiary company of “BankCenterCredit”, JSC  were transferred to "Integrated Accumulative Pension Fund", JSC</t>
  </si>
  <si>
    <t>Information on prudential compliance by  accumulative pension funds and pension assets management organizations on  December 1, 2013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</si>
</sst>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0.000000"/>
    <numFmt numFmtId="184" formatCode="#,##0.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"/>
    <numFmt numFmtId="19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26" fillId="0" borderId="0">
      <alignment horizontal="left" vertical="center"/>
      <protection/>
    </xf>
    <xf numFmtId="0" fontId="27" fillId="0" borderId="0">
      <alignment horizontal="left" vertical="center"/>
      <protection/>
    </xf>
    <xf numFmtId="0" fontId="27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Fill="1" applyAlignment="1">
      <alignment/>
    </xf>
    <xf numFmtId="180" fontId="22" fillId="0" borderId="0" xfId="61" applyNumberFormat="1" applyFont="1" applyFill="1" applyBorder="1" applyAlignment="1">
      <alignment horizontal="center" wrapText="1"/>
      <protection/>
    </xf>
    <xf numFmtId="180" fontId="22" fillId="0" borderId="0" xfId="60" applyNumberFormat="1" applyFont="1" applyFill="1" applyBorder="1" applyAlignment="1">
      <alignment horizontal="center" wrapText="1"/>
      <protection/>
    </xf>
    <xf numFmtId="0" fontId="20" fillId="0" borderId="0" xfId="0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2" fillId="0" borderId="10" xfId="63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33" borderId="14" xfId="63" applyFont="1" applyFill="1" applyBorder="1" applyAlignment="1" applyProtection="1">
      <alignment horizontal="center" vertical="center" wrapText="1"/>
      <protection/>
    </xf>
    <xf numFmtId="0" fontId="22" fillId="0" borderId="10" xfId="63" applyFont="1" applyFill="1" applyBorder="1" applyAlignment="1" applyProtection="1">
      <alignment horizontal="center" vertical="center" wrapText="1"/>
      <protection/>
    </xf>
    <xf numFmtId="14" fontId="22" fillId="0" borderId="10" xfId="63" applyNumberFormat="1" applyFont="1" applyFill="1" applyBorder="1" applyAlignment="1" applyProtection="1">
      <alignment horizontal="center" vertical="center" wrapText="1"/>
      <protection/>
    </xf>
    <xf numFmtId="0" fontId="22" fillId="33" borderId="15" xfId="63" applyFont="1" applyFill="1" applyBorder="1" applyAlignment="1" applyProtection="1">
      <alignment horizontal="center" vertical="center" wrapText="1"/>
      <protection/>
    </xf>
    <xf numFmtId="0" fontId="22" fillId="0" borderId="0" xfId="63" applyFont="1" applyFill="1" applyAlignment="1" applyProtection="1">
      <alignment horizontal="left" vertical="center" wrapText="1" indent="2"/>
      <protection/>
    </xf>
    <xf numFmtId="0" fontId="20" fillId="0" borderId="10" xfId="63" applyFont="1" applyFill="1" applyBorder="1" applyAlignment="1" applyProtection="1">
      <alignment horizontal="center" vertical="center" wrapText="1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left" vertical="center" wrapText="1"/>
      <protection/>
    </xf>
    <xf numFmtId="186" fontId="20" fillId="0" borderId="0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center" vertical="center" wrapText="1"/>
      <protection/>
    </xf>
    <xf numFmtId="0" fontId="20" fillId="0" borderId="0" xfId="63" applyFont="1" applyFill="1" applyBorder="1" applyAlignment="1" applyProtection="1">
      <alignment horizontal="left" vertical="center"/>
      <protection/>
    </xf>
    <xf numFmtId="0" fontId="22" fillId="0" borderId="0" xfId="63" applyFont="1" applyFill="1" applyAlignment="1" applyProtection="1">
      <alignment horizontal="left" wrapText="1" indent="2"/>
      <protection/>
    </xf>
    <xf numFmtId="0" fontId="22" fillId="0" borderId="10" xfId="62" applyFont="1" applyFill="1" applyBorder="1" applyAlignment="1" applyProtection="1">
      <alignment horizontal="center" vertical="center" wrapText="1"/>
      <protection/>
    </xf>
    <xf numFmtId="0" fontId="22" fillId="0" borderId="10" xfId="62" applyFont="1" applyFill="1" applyBorder="1" applyAlignment="1" applyProtection="1">
      <alignment horizontal="center" vertical="center" wrapText="1"/>
      <protection/>
    </xf>
    <xf numFmtId="14" fontId="22" fillId="0" borderId="10" xfId="62" applyNumberFormat="1" applyFont="1" applyFill="1" applyBorder="1" applyAlignment="1" applyProtection="1">
      <alignment horizontal="center" vertical="center" wrapText="1"/>
      <protection/>
    </xf>
    <xf numFmtId="0" fontId="22" fillId="0" borderId="0" xfId="62" applyFont="1" applyFill="1" applyAlignment="1" applyProtection="1">
      <alignment horizontal="left" vertical="center" wrapText="1" indent="2"/>
      <protection/>
    </xf>
    <xf numFmtId="0" fontId="20" fillId="0" borderId="10" xfId="62" applyFont="1" applyFill="1" applyBorder="1" applyAlignment="1" applyProtection="1">
      <alignment horizontal="center" vertical="center" wrapText="1"/>
      <protection/>
    </xf>
    <xf numFmtId="0" fontId="20" fillId="0" borderId="11" xfId="62" applyFont="1" applyFill="1" applyBorder="1" applyAlignment="1" applyProtection="1">
      <alignment horizontal="center" vertical="center" wrapText="1"/>
      <protection/>
    </xf>
    <xf numFmtId="0" fontId="20" fillId="0" borderId="13" xfId="62" applyFont="1" applyFill="1" applyBorder="1" applyAlignment="1" applyProtection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left" vertical="center" wrapText="1"/>
      <protection/>
    </xf>
    <xf numFmtId="186" fontId="20" fillId="0" borderId="0" xfId="60" applyNumberFormat="1" applyFont="1" applyFill="1" applyBorder="1" applyAlignment="1">
      <alignment horizontal="center" vertical="center" wrapText="1"/>
      <protection/>
    </xf>
    <xf numFmtId="4" fontId="20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left" vertical="center"/>
      <protection/>
    </xf>
    <xf numFmtId="0" fontId="22" fillId="0" borderId="0" xfId="62" applyFont="1" applyFill="1" applyAlignment="1" applyProtection="1">
      <alignment horizontal="left" wrapText="1" indent="2"/>
      <protection/>
    </xf>
    <xf numFmtId="0" fontId="20" fillId="0" borderId="16" xfId="62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>
      <alignment horizontal="left" vertical="center" wrapText="1"/>
      <protection/>
    </xf>
    <xf numFmtId="3" fontId="20" fillId="0" borderId="16" xfId="63" applyNumberFormat="1" applyFont="1" applyFill="1" applyBorder="1" applyAlignment="1" applyProtection="1">
      <alignment horizontal="center" vertical="center" wrapText="1"/>
      <protection/>
    </xf>
    <xf numFmtId="186" fontId="20" fillId="0" borderId="16" xfId="61" applyNumberFormat="1" applyFont="1" applyFill="1" applyBorder="1" applyAlignment="1">
      <alignment horizontal="center" vertical="center" wrapText="1"/>
      <protection/>
    </xf>
    <xf numFmtId="186" fontId="20" fillId="0" borderId="16" xfId="61" applyNumberFormat="1" applyFont="1" applyFill="1" applyBorder="1" applyAlignment="1">
      <alignment horizontal="center" vertical="center" wrapText="1"/>
      <protection/>
    </xf>
    <xf numFmtId="3" fontId="20" fillId="0" borderId="16" xfId="63" applyNumberFormat="1" applyFont="1" applyFill="1" applyBorder="1" applyAlignment="1" applyProtection="1">
      <alignment horizontal="center" vertical="center" wrapText="1"/>
      <protection/>
    </xf>
    <xf numFmtId="2" fontId="21" fillId="0" borderId="16" xfId="36" applyNumberFormat="1" applyFont="1" applyFill="1" applyBorder="1" applyAlignment="1">
      <alignment horizontal="center" vertical="center" wrapText="1"/>
      <protection/>
    </xf>
    <xf numFmtId="0" fontId="43" fillId="0" borderId="16" xfId="38" applyFont="1" applyBorder="1" applyAlignment="1">
      <alignment horizontal="center" vertical="center" wrapText="1"/>
      <protection/>
    </xf>
    <xf numFmtId="4" fontId="43" fillId="0" borderId="16" xfId="38" applyNumberFormat="1" applyFont="1" applyFill="1" applyBorder="1" applyAlignment="1">
      <alignment horizontal="center" vertical="center" wrapText="1"/>
      <protection/>
    </xf>
    <xf numFmtId="0" fontId="20" fillId="0" borderId="17" xfId="62" applyFont="1" applyFill="1" applyBorder="1" applyAlignment="1" applyProtection="1">
      <alignment horizontal="center" vertical="center" wrapText="1"/>
      <protection/>
    </xf>
    <xf numFmtId="49" fontId="20" fillId="0" borderId="17" xfId="60" applyNumberFormat="1" applyFont="1" applyFill="1" applyBorder="1" applyAlignment="1">
      <alignment horizontal="left" vertical="center" wrapText="1"/>
      <protection/>
    </xf>
    <xf numFmtId="3" fontId="20" fillId="0" borderId="17" xfId="63" applyNumberFormat="1" applyFont="1" applyFill="1" applyBorder="1" applyAlignment="1" applyProtection="1">
      <alignment horizontal="center" vertical="center" wrapText="1"/>
      <protection/>
    </xf>
    <xf numFmtId="186" fontId="20" fillId="0" borderId="17" xfId="61" applyNumberFormat="1" applyFont="1" applyFill="1" applyBorder="1" applyAlignment="1">
      <alignment horizontal="center" vertical="center" wrapText="1"/>
      <protection/>
    </xf>
    <xf numFmtId="186" fontId="20" fillId="0" borderId="17" xfId="61" applyNumberFormat="1" applyFont="1" applyFill="1" applyBorder="1" applyAlignment="1">
      <alignment horizontal="center" vertical="center" wrapText="1"/>
      <protection/>
    </xf>
    <xf numFmtId="3" fontId="20" fillId="0" borderId="17" xfId="63" applyNumberFormat="1" applyFont="1" applyFill="1" applyBorder="1" applyAlignment="1" applyProtection="1">
      <alignment horizontal="center" vertical="center" wrapText="1"/>
      <protection/>
    </xf>
    <xf numFmtId="2" fontId="21" fillId="0" borderId="17" xfId="36" applyNumberFormat="1" applyFont="1" applyFill="1" applyBorder="1" applyAlignment="1">
      <alignment horizontal="center" vertical="center" wrapText="1"/>
      <protection/>
    </xf>
    <xf numFmtId="2" fontId="21" fillId="0" borderId="17" xfId="36" applyNumberFormat="1" applyFont="1" applyFill="1" applyBorder="1" applyAlignment="1" quotePrefix="1">
      <alignment horizontal="center" vertical="center" wrapText="1"/>
      <protection/>
    </xf>
    <xf numFmtId="0" fontId="43" fillId="0" borderId="17" xfId="38" applyFont="1" applyBorder="1" applyAlignment="1">
      <alignment horizontal="center" vertical="center" wrapText="1"/>
      <protection/>
    </xf>
    <xf numFmtId="4" fontId="43" fillId="0" borderId="17" xfId="38" applyNumberFormat="1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/>
    </xf>
    <xf numFmtId="49" fontId="22" fillId="0" borderId="17" xfId="60" applyNumberFormat="1" applyFont="1" applyFill="1" applyBorder="1" applyAlignment="1">
      <alignment horizontal="left" vertical="center" wrapText="1"/>
      <protection/>
    </xf>
    <xf numFmtId="3" fontId="20" fillId="34" borderId="17" xfId="63" applyNumberFormat="1" applyFont="1" applyFill="1" applyBorder="1" applyAlignment="1" applyProtection="1">
      <alignment horizontal="center" vertical="center" wrapText="1"/>
      <protection/>
    </xf>
    <xf numFmtId="2" fontId="21" fillId="33" borderId="17" xfId="37" applyNumberFormat="1" applyFont="1" applyFill="1" applyBorder="1" applyAlignment="1" quotePrefix="1">
      <alignment horizontal="center" vertical="center" wrapText="1"/>
      <protection/>
    </xf>
    <xf numFmtId="2" fontId="21" fillId="0" borderId="17" xfId="37" applyNumberFormat="1" applyFont="1" applyFill="1" applyBorder="1" applyAlignment="1" quotePrefix="1">
      <alignment horizontal="center" vertical="center" wrapText="1"/>
      <protection/>
    </xf>
    <xf numFmtId="1" fontId="20" fillId="0" borderId="17" xfId="62" applyNumberFormat="1" applyFont="1" applyFill="1" applyBorder="1" applyAlignment="1" applyProtection="1">
      <alignment horizontal="center" vertical="center" wrapText="1"/>
      <protection/>
    </xf>
    <xf numFmtId="2" fontId="21" fillId="33" borderId="17" xfId="37" applyNumberFormat="1" applyFont="1" applyFill="1" applyBorder="1" applyAlignment="1" quotePrefix="1">
      <alignment horizontal="center" vertical="center" wrapText="1"/>
      <protection/>
    </xf>
    <xf numFmtId="2" fontId="21" fillId="0" borderId="17" xfId="37" applyNumberFormat="1" applyFont="1" applyFill="1" applyBorder="1" applyAlignment="1" quotePrefix="1">
      <alignment horizontal="center" vertical="center" wrapText="1"/>
      <protection/>
    </xf>
    <xf numFmtId="0" fontId="43" fillId="0" borderId="17" xfId="38" applyFont="1" applyBorder="1" applyAlignment="1">
      <alignment horizontal="center" vertical="center" wrapText="1"/>
      <protection/>
    </xf>
    <xf numFmtId="4" fontId="43" fillId="0" borderId="17" xfId="38" applyNumberFormat="1" applyFont="1" applyFill="1" applyBorder="1" applyAlignment="1">
      <alignment horizontal="center" vertical="center" wrapText="1"/>
      <protection/>
    </xf>
    <xf numFmtId="2" fontId="43" fillId="0" borderId="17" xfId="38" applyNumberFormat="1" applyFont="1" applyBorder="1" applyAlignment="1">
      <alignment horizontal="center" vertical="center" wrapText="1"/>
      <protection/>
    </xf>
    <xf numFmtId="0" fontId="20" fillId="0" borderId="18" xfId="62" applyFont="1" applyFill="1" applyBorder="1" applyAlignment="1" applyProtection="1">
      <alignment horizontal="left" vertical="center" wrapText="1"/>
      <protection/>
    </xf>
    <xf numFmtId="3" fontId="20" fillId="0" borderId="18" xfId="63" applyNumberFormat="1" applyFont="1" applyFill="1" applyBorder="1" applyAlignment="1" applyProtection="1">
      <alignment horizontal="center" vertical="center" wrapText="1"/>
      <protection/>
    </xf>
    <xf numFmtId="186" fontId="20" fillId="0" borderId="18" xfId="61" applyNumberFormat="1" applyFont="1" applyFill="1" applyBorder="1" applyAlignment="1">
      <alignment horizontal="center" vertical="center" wrapText="1"/>
      <protection/>
    </xf>
    <xf numFmtId="4" fontId="43" fillId="0" borderId="18" xfId="38" applyNumberFormat="1" applyFont="1" applyFill="1" applyBorder="1" applyAlignment="1">
      <alignment horizontal="center" vertical="center" wrapText="1"/>
      <protection/>
    </xf>
    <xf numFmtId="1" fontId="20" fillId="0" borderId="19" xfId="62" applyNumberFormat="1" applyFont="1" applyFill="1" applyBorder="1" applyAlignment="1" applyProtection="1">
      <alignment horizontal="center" vertical="center" wrapText="1"/>
      <protection/>
    </xf>
    <xf numFmtId="49" fontId="20" fillId="0" borderId="19" xfId="60" applyNumberFormat="1" applyFont="1" applyFill="1" applyBorder="1" applyAlignment="1">
      <alignment horizontal="left" vertical="center" wrapText="1"/>
      <protection/>
    </xf>
    <xf numFmtId="3" fontId="20" fillId="0" borderId="19" xfId="63" applyNumberFormat="1" applyFont="1" applyFill="1" applyBorder="1" applyAlignment="1" applyProtection="1">
      <alignment horizontal="center" vertical="center" wrapText="1"/>
      <protection/>
    </xf>
    <xf numFmtId="3" fontId="20" fillId="34" borderId="19" xfId="63" applyNumberFormat="1" applyFont="1" applyFill="1" applyBorder="1" applyAlignment="1" applyProtection="1">
      <alignment horizontal="center" vertical="center" wrapText="1"/>
      <protection/>
    </xf>
    <xf numFmtId="186" fontId="20" fillId="0" borderId="19" xfId="61" applyNumberFormat="1" applyFont="1" applyFill="1" applyBorder="1" applyAlignment="1">
      <alignment horizontal="center" vertical="center" wrapText="1"/>
      <protection/>
    </xf>
    <xf numFmtId="2" fontId="21" fillId="33" borderId="19" xfId="37" applyNumberFormat="1" applyFont="1" applyFill="1" applyBorder="1" applyAlignment="1" quotePrefix="1">
      <alignment horizontal="center" vertical="center" wrapText="1"/>
      <protection/>
    </xf>
    <xf numFmtId="2" fontId="21" fillId="0" borderId="19" xfId="37" applyNumberFormat="1" applyFont="1" applyFill="1" applyBorder="1" applyAlignment="1" quotePrefix="1">
      <alignment horizontal="center" vertical="center" wrapText="1"/>
      <protection/>
    </xf>
    <xf numFmtId="0" fontId="43" fillId="0" borderId="19" xfId="38" applyFont="1" applyBorder="1" applyAlignment="1">
      <alignment horizontal="center" vertical="center" wrapText="1"/>
      <protection/>
    </xf>
    <xf numFmtId="4" fontId="43" fillId="0" borderId="19" xfId="38" applyNumberFormat="1" applyFont="1" applyFill="1" applyBorder="1" applyAlignment="1">
      <alignment horizontal="center" vertical="center" wrapText="1"/>
      <protection/>
    </xf>
    <xf numFmtId="0" fontId="20" fillId="0" borderId="16" xfId="62" applyFont="1" applyFill="1" applyBorder="1" applyAlignment="1" applyProtection="1">
      <alignment horizontal="left" vertical="center" wrapText="1"/>
      <protection/>
    </xf>
    <xf numFmtId="2" fontId="21" fillId="0" borderId="16" xfId="37" applyNumberFormat="1" applyFont="1" applyFill="1" applyBorder="1" applyAlignment="1" quotePrefix="1">
      <alignment horizontal="center" vertical="center" wrapText="1"/>
      <protection/>
    </xf>
    <xf numFmtId="4" fontId="43" fillId="0" borderId="16" xfId="38" applyNumberFormat="1" applyFont="1" applyFill="1" applyBorder="1" applyAlignment="1">
      <alignment horizontal="center" vertical="center" wrapText="1"/>
      <protection/>
    </xf>
    <xf numFmtId="0" fontId="20" fillId="0" borderId="16" xfId="63" applyFont="1" applyFill="1" applyBorder="1" applyAlignment="1" applyProtection="1">
      <alignment horizontal="center" vertical="center" wrapText="1"/>
      <protection/>
    </xf>
    <xf numFmtId="49" fontId="22" fillId="0" borderId="16" xfId="61" applyNumberFormat="1" applyFont="1" applyFill="1" applyBorder="1" applyAlignment="1">
      <alignment horizontal="left" vertical="center" wrapText="1"/>
      <protection/>
    </xf>
    <xf numFmtId="0" fontId="20" fillId="0" borderId="17" xfId="63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>
      <alignment horizontal="left" vertical="center" wrapText="1"/>
      <protection/>
    </xf>
    <xf numFmtId="49" fontId="22" fillId="0" borderId="17" xfId="61" applyNumberFormat="1" applyFont="1" applyFill="1" applyBorder="1" applyAlignment="1">
      <alignment horizontal="left" vertical="center" wrapText="1"/>
      <protection/>
    </xf>
    <xf numFmtId="1" fontId="20" fillId="0" borderId="17" xfId="63" applyNumberFormat="1" applyFont="1" applyFill="1" applyBorder="1" applyAlignment="1" applyProtection="1">
      <alignment horizontal="center" vertical="center" wrapText="1"/>
      <protection/>
    </xf>
    <xf numFmtId="1" fontId="20" fillId="0" borderId="18" xfId="63" applyNumberFormat="1" applyFont="1" applyFill="1" applyBorder="1" applyAlignment="1" applyProtection="1">
      <alignment horizontal="center" vertical="center" wrapText="1"/>
      <protection/>
    </xf>
    <xf numFmtId="49" fontId="20" fillId="0" borderId="18" xfId="61" applyNumberFormat="1" applyFont="1" applyFill="1" applyBorder="1" applyAlignment="1">
      <alignment horizontal="left" vertical="center" wrapText="1"/>
      <protection/>
    </xf>
    <xf numFmtId="2" fontId="21" fillId="33" borderId="18" xfId="37" applyNumberFormat="1" applyFont="1" applyFill="1" applyBorder="1" applyAlignment="1" quotePrefix="1">
      <alignment horizontal="center" vertical="center" wrapText="1"/>
      <protection/>
    </xf>
    <xf numFmtId="2" fontId="21" fillId="0" borderId="18" xfId="37" applyNumberFormat="1" applyFont="1" applyFill="1" applyBorder="1" applyAlignment="1" quotePrefix="1">
      <alignment horizontal="center" vertical="center" wrapText="1"/>
      <protection/>
    </xf>
    <xf numFmtId="0" fontId="43" fillId="0" borderId="18" xfId="38" applyFont="1" applyBorder="1" applyAlignment="1">
      <alignment horizontal="center" vertical="center" wrapText="1"/>
      <protection/>
    </xf>
    <xf numFmtId="0" fontId="20" fillId="0" borderId="16" xfId="63" applyFont="1" applyFill="1" applyBorder="1" applyAlignment="1" applyProtection="1">
      <alignment horizontal="left" vertical="center" wrapText="1"/>
      <protection/>
    </xf>
    <xf numFmtId="0" fontId="20" fillId="0" borderId="18" xfId="63" applyFont="1" applyFill="1" applyBorder="1" applyAlignment="1" applyProtection="1">
      <alignment horizontal="left" vertical="center" wrapText="1"/>
      <protection/>
    </xf>
    <xf numFmtId="2" fontId="43" fillId="0" borderId="16" xfId="38" applyNumberFormat="1" applyFont="1" applyFill="1" applyBorder="1" applyAlignment="1">
      <alignment horizontal="center" vertical="center" wrapText="1"/>
      <protection/>
    </xf>
    <xf numFmtId="2" fontId="43" fillId="0" borderId="17" xfId="38" applyNumberFormat="1" applyFont="1" applyFill="1" applyBorder="1" applyAlignment="1">
      <alignment horizontal="center" vertical="center" wrapText="1"/>
      <protection/>
    </xf>
    <xf numFmtId="2" fontId="43" fillId="0" borderId="17" xfId="38" applyNumberFormat="1" applyFont="1" applyFill="1" applyBorder="1" applyAlignment="1">
      <alignment horizontal="center" vertical="center" wrapText="1"/>
      <protection/>
    </xf>
    <xf numFmtId="2" fontId="43" fillId="0" borderId="18" xfId="38" applyNumberFormat="1" applyFont="1" applyFill="1" applyBorder="1" applyAlignment="1">
      <alignment horizontal="center" vertical="center" wrapText="1"/>
      <protection/>
    </xf>
    <xf numFmtId="2" fontId="20" fillId="0" borderId="18" xfId="61" applyNumberFormat="1" applyFont="1" applyFill="1" applyBorder="1" applyAlignment="1">
      <alignment horizontal="center" vertical="center" wrapText="1"/>
      <protection/>
    </xf>
    <xf numFmtId="1" fontId="20" fillId="0" borderId="19" xfId="63" applyNumberFormat="1" applyFont="1" applyFill="1" applyBorder="1" applyAlignment="1" applyProtection="1">
      <alignment horizontal="center" vertical="center" wrapText="1"/>
      <protection/>
    </xf>
    <xf numFmtId="49" fontId="20" fillId="0" borderId="19" xfId="61" applyNumberFormat="1" applyFont="1" applyFill="1" applyBorder="1" applyAlignment="1">
      <alignment horizontal="left" vertical="center" wrapText="1"/>
      <protection/>
    </xf>
    <xf numFmtId="2" fontId="43" fillId="0" borderId="19" xfId="38" applyNumberFormat="1" applyFont="1" applyFill="1" applyBorder="1" applyAlignment="1">
      <alignment horizontal="center" vertical="center" wrapText="1"/>
      <protection/>
    </xf>
    <xf numFmtId="2" fontId="43" fillId="0" borderId="16" xfId="38" applyNumberFormat="1" applyFont="1" applyFill="1" applyBorder="1" applyAlignment="1">
      <alignment horizontal="center" vertical="center" wrapText="1"/>
      <protection/>
    </xf>
    <xf numFmtId="2" fontId="20" fillId="0" borderId="16" xfId="61" applyNumberFormat="1" applyFont="1" applyFill="1" applyBorder="1" applyAlignment="1">
      <alignment horizontal="center" vertical="center" wrapText="1"/>
      <protection/>
    </xf>
    <xf numFmtId="0" fontId="43" fillId="0" borderId="16" xfId="38" applyFont="1" applyFill="1" applyBorder="1" applyAlignment="1">
      <alignment horizontal="center" vertical="center" wrapText="1"/>
      <protection/>
    </xf>
    <xf numFmtId="0" fontId="43" fillId="0" borderId="17" xfId="38" applyFont="1" applyFill="1" applyBorder="1" applyAlignment="1">
      <alignment horizontal="center" vertical="center" wrapText="1"/>
      <protection/>
    </xf>
    <xf numFmtId="0" fontId="43" fillId="0" borderId="17" xfId="38" applyFont="1" applyFill="1" applyBorder="1" applyAlignment="1">
      <alignment horizontal="center" vertical="center" wrapText="1"/>
      <protection/>
    </xf>
    <xf numFmtId="0" fontId="43" fillId="0" borderId="18" xfId="38" applyFont="1" applyFill="1" applyBorder="1" applyAlignment="1">
      <alignment horizontal="center" vertical="center" wrapText="1"/>
      <protection/>
    </xf>
    <xf numFmtId="4" fontId="44" fillId="0" borderId="18" xfId="38" applyNumberFormat="1" applyFont="1" applyFill="1" applyBorder="1" applyAlignment="1">
      <alignment horizontal="center" vertical="center" wrapText="1"/>
      <protection/>
    </xf>
    <xf numFmtId="0" fontId="43" fillId="0" borderId="19" xfId="38" applyFont="1" applyFill="1" applyBorder="1" applyAlignment="1">
      <alignment horizontal="center" vertical="center" wrapText="1"/>
      <protection/>
    </xf>
    <xf numFmtId="2" fontId="23" fillId="0" borderId="16" xfId="37" applyNumberFormat="1" applyFont="1" applyFill="1" applyBorder="1" applyAlignment="1" quotePrefix="1">
      <alignment horizontal="center" vertical="center" wrapText="1"/>
      <protection/>
    </xf>
    <xf numFmtId="4" fontId="44" fillId="0" borderId="16" xfId="38" applyNumberFormat="1" applyFont="1" applyFill="1" applyBorder="1" applyAlignment="1">
      <alignment horizontal="center" vertical="center" wrapText="1"/>
      <protection/>
    </xf>
    <xf numFmtId="4" fontId="43" fillId="0" borderId="16" xfId="38" applyNumberFormat="1" applyFont="1" applyBorder="1" applyAlignment="1">
      <alignment horizontal="center" vertical="center" wrapText="1"/>
      <protection/>
    </xf>
    <xf numFmtId="4" fontId="43" fillId="0" borderId="17" xfId="38" applyNumberFormat="1" applyFont="1" applyBorder="1" applyAlignment="1">
      <alignment horizontal="center" vertical="center" wrapText="1"/>
      <protection/>
    </xf>
    <xf numFmtId="2" fontId="21" fillId="33" borderId="17" xfId="36" applyNumberFormat="1" applyFont="1" applyFill="1" applyBorder="1" applyAlignment="1" quotePrefix="1">
      <alignment horizontal="center" vertical="center" wrapText="1"/>
      <protection/>
    </xf>
    <xf numFmtId="2" fontId="43" fillId="0" borderId="16" xfId="39" applyNumberFormat="1" applyFont="1" applyBorder="1" applyAlignment="1">
      <alignment horizontal="center" vertical="center" wrapText="1"/>
      <protection/>
    </xf>
    <xf numFmtId="2" fontId="43" fillId="0" borderId="17" xfId="39" applyNumberFormat="1" applyFont="1" applyBorder="1" applyAlignment="1">
      <alignment horizontal="center" vertical="center" wrapText="1"/>
      <protection/>
    </xf>
    <xf numFmtId="2" fontId="20" fillId="0" borderId="17" xfId="0" applyNumberFormat="1" applyFont="1" applyBorder="1" applyAlignment="1">
      <alignment horizontal="center" vertical="center" wrapText="1"/>
    </xf>
    <xf numFmtId="2" fontId="43" fillId="0" borderId="17" xfId="39" applyNumberFormat="1" applyFont="1" applyBorder="1" applyAlignment="1">
      <alignment horizontal="center" vertical="center" wrapText="1"/>
      <protection/>
    </xf>
    <xf numFmtId="2" fontId="43" fillId="0" borderId="18" xfId="39" applyNumberFormat="1" applyFont="1" applyBorder="1" applyAlignment="1">
      <alignment horizontal="center" vertical="center" wrapText="1"/>
      <protection/>
    </xf>
    <xf numFmtId="2" fontId="44" fillId="0" borderId="16" xfId="34" applyNumberFormat="1" applyFont="1" applyBorder="1" applyAlignment="1">
      <alignment horizontal="center" vertical="center" wrapText="1"/>
      <protection/>
    </xf>
    <xf numFmtId="2" fontId="44" fillId="0" borderId="18" xfId="35" applyNumberFormat="1" applyFont="1" applyBorder="1" applyAlignment="1" quotePrefix="1">
      <alignment horizontal="center" vertical="center" wrapText="1"/>
      <protection/>
    </xf>
    <xf numFmtId="2" fontId="44" fillId="0" borderId="18" xfId="34" applyNumberFormat="1" applyFont="1" applyBorder="1" applyAlignment="1">
      <alignment horizontal="center" vertical="center" wrapText="1"/>
      <protection/>
    </xf>
    <xf numFmtId="0" fontId="43" fillId="0" borderId="16" xfId="39" applyFont="1" applyBorder="1" applyAlignment="1">
      <alignment horizontal="center" vertical="center" wrapText="1"/>
      <protection/>
    </xf>
    <xf numFmtId="0" fontId="43" fillId="0" borderId="17" xfId="39" applyFont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43" fillId="0" borderId="17" xfId="39" applyFont="1" applyBorder="1" applyAlignment="1">
      <alignment horizontal="center" vertical="center" wrapText="1"/>
      <protection/>
    </xf>
    <xf numFmtId="0" fontId="43" fillId="0" borderId="18" xfId="39" applyFont="1" applyBorder="1" applyAlignment="1">
      <alignment horizontal="center" vertical="center" wrapText="1"/>
      <protection/>
    </xf>
    <xf numFmtId="0" fontId="43" fillId="0" borderId="16" xfId="40" applyFont="1" applyBorder="1" applyAlignment="1">
      <alignment horizontal="center" vertical="center" wrapText="1"/>
      <protection/>
    </xf>
    <xf numFmtId="0" fontId="43" fillId="0" borderId="18" xfId="35" applyFont="1" applyBorder="1" applyAlignment="1" quotePrefix="1">
      <alignment horizontal="center" vertical="center" wrapText="1"/>
      <protection/>
    </xf>
    <xf numFmtId="0" fontId="43" fillId="0" borderId="18" xfId="40" applyFont="1" applyBorder="1" applyAlignment="1">
      <alignment horizontal="center" vertical="center" wrapText="1"/>
      <protection/>
    </xf>
    <xf numFmtId="0" fontId="43" fillId="0" borderId="19" xfId="39" applyFont="1" applyBorder="1" applyAlignment="1">
      <alignment horizontal="center" vertical="center" wrapText="1"/>
      <protection/>
    </xf>
    <xf numFmtId="2" fontId="43" fillId="0" borderId="16" xfId="4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10" xfId="34"/>
    <cellStyle name="S2" xfId="35"/>
    <cellStyle name="S3" xfId="36"/>
    <cellStyle name="S3 6" xfId="37"/>
    <cellStyle name="S4 2" xfId="38"/>
    <cellStyle name="S8" xfId="39"/>
    <cellStyle name="S9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MIS PF" xfId="60"/>
    <cellStyle name="Обычный_MIS PF 2" xfId="61"/>
    <cellStyle name="Обычный_пруд ООиупа вых" xfId="62"/>
    <cellStyle name="Обычный_пруд ООиупа вых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D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3" width="18.75390625" style="1" customWidth="1"/>
    <col min="14" max="14" width="18.75390625" style="1" hidden="1" customWidth="1"/>
    <col min="15" max="15" width="18.75390625" style="1" customWidth="1"/>
    <col min="16" max="19" width="15.375" style="1" customWidth="1"/>
    <col min="20" max="20" width="15.00390625" style="1" customWidth="1"/>
    <col min="21" max="29" width="14.75390625" style="1" customWidth="1"/>
    <col min="30" max="30" width="11.875" style="1" customWidth="1"/>
    <col min="31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30" ht="42" customHeight="1">
      <c r="A9" s="5" t="s">
        <v>47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3:29" ht="15.75">
      <c r="C10" s="6"/>
      <c r="D10" s="6"/>
      <c r="E10" s="6"/>
      <c r="F10" s="6"/>
      <c r="G10" s="6"/>
      <c r="H10" s="6"/>
      <c r="I10" s="6"/>
      <c r="J10" s="6"/>
      <c r="K10" s="6"/>
      <c r="L10" s="6"/>
      <c r="T10" s="7"/>
      <c r="U10" s="7"/>
      <c r="V10" s="7"/>
      <c r="Z10" s="7"/>
      <c r="AA10" s="7"/>
      <c r="AC10" s="1" t="s">
        <v>41</v>
      </c>
    </row>
    <row r="11" spans="1:30" ht="46.5" customHeight="1">
      <c r="A11" s="26" t="s">
        <v>2</v>
      </c>
      <c r="B11" s="26" t="s">
        <v>3</v>
      </c>
      <c r="C11" s="26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 t="s">
        <v>38</v>
      </c>
      <c r="V11" s="11"/>
      <c r="W11" s="11"/>
      <c r="X11" s="11"/>
      <c r="Y11" s="12"/>
      <c r="Z11" s="10" t="s">
        <v>39</v>
      </c>
      <c r="AA11" s="11"/>
      <c r="AB11" s="11"/>
      <c r="AC11" s="11"/>
      <c r="AD11" s="12"/>
    </row>
    <row r="12" spans="1:30" ht="18.75" customHeight="1">
      <c r="A12" s="26"/>
      <c r="B12" s="26"/>
      <c r="C12" s="26"/>
      <c r="D12" s="26" t="s">
        <v>5</v>
      </c>
      <c r="E12" s="26" t="s">
        <v>6</v>
      </c>
      <c r="F12" s="26" t="s">
        <v>35</v>
      </c>
      <c r="G12" s="26" t="s">
        <v>7</v>
      </c>
      <c r="H12" s="9" t="s">
        <v>8</v>
      </c>
      <c r="I12" s="9"/>
      <c r="J12" s="9"/>
      <c r="K12" s="9"/>
      <c r="L12" s="26" t="s">
        <v>9</v>
      </c>
      <c r="M12" s="26" t="s">
        <v>10</v>
      </c>
      <c r="N12" s="27"/>
      <c r="O12" s="26" t="s">
        <v>11</v>
      </c>
      <c r="P12" s="26" t="s">
        <v>12</v>
      </c>
      <c r="Q12" s="26" t="s">
        <v>13</v>
      </c>
      <c r="R12" s="26" t="s">
        <v>14</v>
      </c>
      <c r="S12" s="26" t="s">
        <v>15</v>
      </c>
      <c r="T12" s="26" t="s">
        <v>16</v>
      </c>
      <c r="U12" s="13" t="s">
        <v>43</v>
      </c>
      <c r="V12" s="13" t="s">
        <v>44</v>
      </c>
      <c r="W12" s="13" t="s">
        <v>45</v>
      </c>
      <c r="X12" s="26" t="s">
        <v>17</v>
      </c>
      <c r="Y12" s="26" t="s">
        <v>40</v>
      </c>
      <c r="Z12" s="13" t="s">
        <v>43</v>
      </c>
      <c r="AA12" s="13" t="s">
        <v>44</v>
      </c>
      <c r="AB12" s="13" t="s">
        <v>46</v>
      </c>
      <c r="AC12" s="26" t="s">
        <v>17</v>
      </c>
      <c r="AD12" s="26" t="s">
        <v>40</v>
      </c>
    </row>
    <row r="13" spans="1:30" s="29" customFormat="1" ht="120" customHeight="1">
      <c r="A13" s="26"/>
      <c r="B13" s="26"/>
      <c r="C13" s="26"/>
      <c r="D13" s="26"/>
      <c r="E13" s="26"/>
      <c r="F13" s="26"/>
      <c r="G13" s="26"/>
      <c r="H13" s="27" t="s">
        <v>18</v>
      </c>
      <c r="I13" s="27" t="s">
        <v>19</v>
      </c>
      <c r="J13" s="28" t="s">
        <v>20</v>
      </c>
      <c r="K13" s="28" t="s">
        <v>21</v>
      </c>
      <c r="L13" s="26"/>
      <c r="M13" s="26"/>
      <c r="N13" s="27"/>
      <c r="O13" s="26"/>
      <c r="P13" s="26"/>
      <c r="Q13" s="26"/>
      <c r="R13" s="26"/>
      <c r="S13" s="26"/>
      <c r="T13" s="26"/>
      <c r="U13" s="16"/>
      <c r="V13" s="16"/>
      <c r="W13" s="16"/>
      <c r="X13" s="26"/>
      <c r="Y13" s="26"/>
      <c r="Z13" s="16"/>
      <c r="AA13" s="16"/>
      <c r="AB13" s="16"/>
      <c r="AC13" s="26"/>
      <c r="AD13" s="26"/>
    </row>
    <row r="14" spans="1:30" s="29" customFormat="1" ht="24" customHeight="1">
      <c r="A14" s="30">
        <v>1</v>
      </c>
      <c r="B14" s="31">
        <v>2</v>
      </c>
      <c r="C14" s="32"/>
      <c r="D14" s="30">
        <v>3</v>
      </c>
      <c r="E14" s="30">
        <v>4</v>
      </c>
      <c r="F14" s="30"/>
      <c r="G14" s="30">
        <v>5</v>
      </c>
      <c r="H14" s="30">
        <v>6</v>
      </c>
      <c r="I14" s="30">
        <v>7</v>
      </c>
      <c r="J14" s="30">
        <v>8</v>
      </c>
      <c r="K14" s="30">
        <v>9</v>
      </c>
      <c r="L14" s="30">
        <v>10</v>
      </c>
      <c r="M14" s="30">
        <v>11</v>
      </c>
      <c r="N14" s="30"/>
      <c r="O14" s="30">
        <v>12</v>
      </c>
      <c r="P14" s="30">
        <v>13</v>
      </c>
      <c r="Q14" s="30">
        <v>14</v>
      </c>
      <c r="R14" s="30">
        <v>15</v>
      </c>
      <c r="S14" s="30">
        <v>16</v>
      </c>
      <c r="T14" s="30">
        <v>17</v>
      </c>
      <c r="U14" s="30">
        <v>18</v>
      </c>
      <c r="V14" s="30">
        <v>19</v>
      </c>
      <c r="W14" s="30">
        <v>20</v>
      </c>
      <c r="X14" s="30">
        <v>21</v>
      </c>
      <c r="Y14" s="30">
        <v>22</v>
      </c>
      <c r="Z14" s="30">
        <v>23</v>
      </c>
      <c r="AA14" s="30">
        <v>24</v>
      </c>
      <c r="AB14" s="30">
        <v>25</v>
      </c>
      <c r="AC14" s="30">
        <v>26</v>
      </c>
      <c r="AD14" s="30">
        <v>27</v>
      </c>
    </row>
    <row r="15" spans="1:30" s="29" customFormat="1" ht="47.25" customHeight="1">
      <c r="A15" s="38">
        <v>1</v>
      </c>
      <c r="B15" s="39" t="s">
        <v>36</v>
      </c>
      <c r="C15" s="39"/>
      <c r="D15" s="40">
        <v>3307433</v>
      </c>
      <c r="E15" s="40">
        <v>150014</v>
      </c>
      <c r="F15" s="40">
        <v>0</v>
      </c>
      <c r="G15" s="40">
        <v>173932750</v>
      </c>
      <c r="H15" s="40">
        <v>429630</v>
      </c>
      <c r="I15" s="40">
        <v>37672</v>
      </c>
      <c r="J15" s="40">
        <v>1303589</v>
      </c>
      <c r="K15" s="40">
        <v>3085227</v>
      </c>
      <c r="L15" s="40">
        <v>1155519</v>
      </c>
      <c r="M15" s="40">
        <f>G15+(H15+I15+J15+K15)*10+L15</f>
        <v>223649449</v>
      </c>
      <c r="N15" s="40" t="s">
        <v>1</v>
      </c>
      <c r="O15" s="40">
        <v>401551253</v>
      </c>
      <c r="P15" s="41">
        <f>(D15-(E15+F15))/M15</f>
        <v>0.014117714191193917</v>
      </c>
      <c r="Q15" s="41">
        <f>0.04*0.3</f>
        <v>0.012</v>
      </c>
      <c r="R15" s="41" t="str">
        <f aca="true" t="shared" si="0" ref="R15:R26">IF(P15&gt;Q15,"YES","NO")</f>
        <v>YES</v>
      </c>
      <c r="S15" s="42">
        <f>P15+P16</f>
        <v>0.05539359375108822</v>
      </c>
      <c r="T15" s="43" t="str">
        <f>IF(S15&gt;=0.04,"YES","NO")</f>
        <v>YES</v>
      </c>
      <c r="U15" s="44" t="s">
        <v>0</v>
      </c>
      <c r="V15" s="44" t="s">
        <v>0</v>
      </c>
      <c r="W15" s="44" t="s">
        <v>0</v>
      </c>
      <c r="X15" s="44" t="s">
        <v>0</v>
      </c>
      <c r="Y15" s="44" t="s">
        <v>0</v>
      </c>
      <c r="Z15" s="45">
        <v>1.71</v>
      </c>
      <c r="AA15" s="45">
        <v>5.88</v>
      </c>
      <c r="AB15" s="45">
        <v>8.3</v>
      </c>
      <c r="AC15" s="46">
        <v>21.15</v>
      </c>
      <c r="AD15" s="43" t="str">
        <f>IF(AB15&gt;AC15,"YES","NO")</f>
        <v>NO</v>
      </c>
    </row>
    <row r="16" spans="1:30" s="29" customFormat="1" ht="47.25" customHeight="1">
      <c r="A16" s="47"/>
      <c r="B16" s="48" t="s">
        <v>22</v>
      </c>
      <c r="C16" s="48"/>
      <c r="D16" s="49">
        <v>9378045</v>
      </c>
      <c r="E16" s="49">
        <v>147715</v>
      </c>
      <c r="F16" s="49">
        <v>0</v>
      </c>
      <c r="G16" s="49">
        <v>173932750</v>
      </c>
      <c r="H16" s="49">
        <v>429630</v>
      </c>
      <c r="I16" s="49">
        <v>37672</v>
      </c>
      <c r="J16" s="49">
        <v>1303589</v>
      </c>
      <c r="K16" s="49">
        <v>3085227</v>
      </c>
      <c r="L16" s="49">
        <v>1131347</v>
      </c>
      <c r="M16" s="49">
        <f aca="true" t="shared" si="1" ref="M16:M26">G16+(H16+I16+J16+K16)*10+L16</f>
        <v>223625277</v>
      </c>
      <c r="N16" s="49" t="e">
        <f>#REF!/#REF!*100</f>
        <v>#REF!</v>
      </c>
      <c r="O16" s="49">
        <v>401551253</v>
      </c>
      <c r="P16" s="50">
        <f>(D16-(E16+F16))/M16</f>
        <v>0.0412758795598943</v>
      </c>
      <c r="Q16" s="50">
        <f>0.04*0.7</f>
        <v>0.027999999999999997</v>
      </c>
      <c r="R16" s="50" t="str">
        <f t="shared" si="0"/>
        <v>YES</v>
      </c>
      <c r="S16" s="51"/>
      <c r="T16" s="52"/>
      <c r="U16" s="53"/>
      <c r="V16" s="53"/>
      <c r="W16" s="53"/>
      <c r="X16" s="54"/>
      <c r="Y16" s="53"/>
      <c r="Z16" s="55"/>
      <c r="AA16" s="55">
        <v>5.88</v>
      </c>
      <c r="AB16" s="55">
        <v>8.3</v>
      </c>
      <c r="AC16" s="56"/>
      <c r="AD16" s="52"/>
    </row>
    <row r="17" spans="1:30" s="29" customFormat="1" ht="54" customHeight="1">
      <c r="A17" s="57">
        <v>2</v>
      </c>
      <c r="B17" s="58" t="s">
        <v>24</v>
      </c>
      <c r="C17" s="58"/>
      <c r="D17" s="49">
        <v>2262502</v>
      </c>
      <c r="E17" s="49">
        <v>12515</v>
      </c>
      <c r="F17" s="49">
        <v>0</v>
      </c>
      <c r="G17" s="49">
        <v>47864362</v>
      </c>
      <c r="H17" s="49">
        <v>1470349</v>
      </c>
      <c r="I17" s="49">
        <v>208116</v>
      </c>
      <c r="J17" s="49">
        <v>2164613</v>
      </c>
      <c r="K17" s="49">
        <v>673575</v>
      </c>
      <c r="L17" s="49">
        <v>409172</v>
      </c>
      <c r="M17" s="49">
        <f t="shared" si="1"/>
        <v>93440064</v>
      </c>
      <c r="N17" s="59" t="s">
        <v>1</v>
      </c>
      <c r="O17" s="49">
        <v>305014344</v>
      </c>
      <c r="P17" s="50">
        <f aca="true" t="shared" si="2" ref="P17:P26">(D17-(E17+F17))/M17</f>
        <v>0.02407946766817283</v>
      </c>
      <c r="Q17" s="50">
        <f>0.04*0.2</f>
        <v>0.008</v>
      </c>
      <c r="R17" s="50" t="str">
        <f t="shared" si="0"/>
        <v>YES</v>
      </c>
      <c r="S17" s="51">
        <f>P17+P18</f>
        <v>0.09462017381459313</v>
      </c>
      <c r="T17" s="52" t="str">
        <f>IF(S17&gt;=0.04,"YES","NO")</f>
        <v>YES</v>
      </c>
      <c r="U17" s="60">
        <v>3.75</v>
      </c>
      <c r="V17" s="60">
        <v>16.77</v>
      </c>
      <c r="W17" s="60">
        <v>36.89</v>
      </c>
      <c r="X17" s="61">
        <v>19.71</v>
      </c>
      <c r="Y17" s="52" t="str">
        <f>IF(W17&gt;X17,"YES","NO")</f>
        <v>YES</v>
      </c>
      <c r="Z17" s="55">
        <v>1.14</v>
      </c>
      <c r="AA17" s="55">
        <v>13.83</v>
      </c>
      <c r="AB17" s="55">
        <v>33.44</v>
      </c>
      <c r="AC17" s="56">
        <v>21.15</v>
      </c>
      <c r="AD17" s="52" t="str">
        <f>IF(AB17&gt;AC17,"YES","NO")</f>
        <v>YES</v>
      </c>
    </row>
    <row r="18" spans="1:30" s="29" customFormat="1" ht="47.25" customHeight="1">
      <c r="A18" s="57"/>
      <c r="B18" s="48" t="s">
        <v>25</v>
      </c>
      <c r="C18" s="48"/>
      <c r="D18" s="49">
        <v>6798141</v>
      </c>
      <c r="E18" s="49">
        <v>216901</v>
      </c>
      <c r="F18" s="49">
        <v>0</v>
      </c>
      <c r="G18" s="49">
        <v>47864361</v>
      </c>
      <c r="H18" s="49">
        <v>1470350</v>
      </c>
      <c r="I18" s="49">
        <v>208115</v>
      </c>
      <c r="J18" s="49">
        <v>2164613</v>
      </c>
      <c r="K18" s="49">
        <v>673574</v>
      </c>
      <c r="L18" s="49">
        <v>266172</v>
      </c>
      <c r="M18" s="49">
        <f t="shared" si="1"/>
        <v>93297053</v>
      </c>
      <c r="N18" s="49" t="e">
        <f>#REF!/#REF!*100</f>
        <v>#REF!</v>
      </c>
      <c r="O18" s="49">
        <v>305014344</v>
      </c>
      <c r="P18" s="50">
        <f t="shared" si="2"/>
        <v>0.0705407061464203</v>
      </c>
      <c r="Q18" s="50">
        <f>0.04*0.8</f>
        <v>0.032</v>
      </c>
      <c r="R18" s="50" t="str">
        <f t="shared" si="0"/>
        <v>YES</v>
      </c>
      <c r="S18" s="51"/>
      <c r="T18" s="52"/>
      <c r="U18" s="60"/>
      <c r="V18" s="60">
        <v>16.77</v>
      </c>
      <c r="W18" s="60">
        <v>36.89</v>
      </c>
      <c r="X18" s="61"/>
      <c r="Y18" s="52"/>
      <c r="Z18" s="55"/>
      <c r="AA18" s="55">
        <v>13.83</v>
      </c>
      <c r="AB18" s="55">
        <v>33.44</v>
      </c>
      <c r="AC18" s="56"/>
      <c r="AD18" s="52"/>
    </row>
    <row r="19" spans="1:30" s="29" customFormat="1" ht="47.25" customHeight="1">
      <c r="A19" s="62">
        <v>3</v>
      </c>
      <c r="B19" s="48" t="s">
        <v>23</v>
      </c>
      <c r="C19" s="48"/>
      <c r="D19" s="49">
        <v>3440463</v>
      </c>
      <c r="E19" s="49">
        <v>269170</v>
      </c>
      <c r="F19" s="49">
        <v>0</v>
      </c>
      <c r="G19" s="49">
        <v>37712498</v>
      </c>
      <c r="H19" s="49">
        <v>198829</v>
      </c>
      <c r="I19" s="49">
        <v>19207</v>
      </c>
      <c r="J19" s="49">
        <v>279177</v>
      </c>
      <c r="K19" s="49">
        <v>199386</v>
      </c>
      <c r="L19" s="49">
        <v>16735</v>
      </c>
      <c r="M19" s="49">
        <f t="shared" si="1"/>
        <v>44695223</v>
      </c>
      <c r="N19" s="59" t="e">
        <f>#REF!/#REF!*100</f>
        <v>#REF!</v>
      </c>
      <c r="O19" s="49">
        <v>92289724</v>
      </c>
      <c r="P19" s="50">
        <f t="shared" si="2"/>
        <v>0.07095373480964622</v>
      </c>
      <c r="Q19" s="50">
        <v>0.04</v>
      </c>
      <c r="R19" s="50" t="str">
        <f t="shared" si="0"/>
        <v>YES</v>
      </c>
      <c r="S19" s="50" t="s">
        <v>1</v>
      </c>
      <c r="T19" s="50" t="s">
        <v>1</v>
      </c>
      <c r="U19" s="63">
        <v>1</v>
      </c>
      <c r="V19" s="63">
        <v>8.71</v>
      </c>
      <c r="W19" s="63">
        <v>23.92</v>
      </c>
      <c r="X19" s="64">
        <v>19.71</v>
      </c>
      <c r="Y19" s="49" t="str">
        <f>IF(W19&gt;X19,"YES","NO")</f>
        <v>YES</v>
      </c>
      <c r="Z19" s="65">
        <v>2.18</v>
      </c>
      <c r="AA19" s="65">
        <v>9.98</v>
      </c>
      <c r="AB19" s="65">
        <v>25.36</v>
      </c>
      <c r="AC19" s="66">
        <v>21.15</v>
      </c>
      <c r="AD19" s="49" t="str">
        <f>IF(AB19&gt;AC19,"YES","NO")</f>
        <v>YES</v>
      </c>
    </row>
    <row r="20" spans="1:30" s="29" customFormat="1" ht="47.25" customHeight="1">
      <c r="A20" s="62">
        <v>4</v>
      </c>
      <c r="B20" s="48" t="s">
        <v>26</v>
      </c>
      <c r="C20" s="48"/>
      <c r="D20" s="49">
        <v>23735110</v>
      </c>
      <c r="E20" s="49">
        <v>873900</v>
      </c>
      <c r="F20" s="49">
        <v>0</v>
      </c>
      <c r="G20" s="49">
        <v>123330969</v>
      </c>
      <c r="H20" s="49">
        <v>1783536</v>
      </c>
      <c r="I20" s="49">
        <v>553404</v>
      </c>
      <c r="J20" s="49">
        <v>5357671</v>
      </c>
      <c r="K20" s="49">
        <v>1043706</v>
      </c>
      <c r="L20" s="49">
        <v>1407881</v>
      </c>
      <c r="M20" s="49">
        <f t="shared" si="1"/>
        <v>212122020</v>
      </c>
      <c r="N20" s="59" t="e">
        <f>#REF!/#REF!*100</f>
        <v>#REF!</v>
      </c>
      <c r="O20" s="49">
        <v>624481287</v>
      </c>
      <c r="P20" s="50">
        <f t="shared" si="2"/>
        <v>0.10777386524982177</v>
      </c>
      <c r="Q20" s="50">
        <v>0.04</v>
      </c>
      <c r="R20" s="50" t="str">
        <f t="shared" si="0"/>
        <v>YES</v>
      </c>
      <c r="S20" s="50" t="s">
        <v>1</v>
      </c>
      <c r="T20" s="50" t="s">
        <v>1</v>
      </c>
      <c r="U20" s="63">
        <v>5.09</v>
      </c>
      <c r="V20" s="63">
        <v>12.33</v>
      </c>
      <c r="W20" s="63">
        <v>27.37</v>
      </c>
      <c r="X20" s="64">
        <v>19.71</v>
      </c>
      <c r="Y20" s="49" t="s">
        <v>42</v>
      </c>
      <c r="Z20" s="65">
        <v>2.63</v>
      </c>
      <c r="AA20" s="67">
        <v>9.7</v>
      </c>
      <c r="AB20" s="65">
        <v>24.39</v>
      </c>
      <c r="AC20" s="66">
        <v>21.15</v>
      </c>
      <c r="AD20" s="49" t="s">
        <v>42</v>
      </c>
    </row>
    <row r="21" spans="1:30" ht="51.75" customHeight="1">
      <c r="A21" s="62">
        <v>5</v>
      </c>
      <c r="B21" s="48" t="s">
        <v>27</v>
      </c>
      <c r="C21" s="48"/>
      <c r="D21" s="49">
        <v>37099632</v>
      </c>
      <c r="E21" s="49">
        <v>996931</v>
      </c>
      <c r="F21" s="49">
        <v>0</v>
      </c>
      <c r="G21" s="49">
        <v>170269577</v>
      </c>
      <c r="H21" s="49">
        <v>1423710</v>
      </c>
      <c r="I21" s="49">
        <v>328783</v>
      </c>
      <c r="J21" s="49">
        <v>8518831</v>
      </c>
      <c r="K21" s="49">
        <v>1816875</v>
      </c>
      <c r="L21" s="49">
        <v>3432270</v>
      </c>
      <c r="M21" s="49">
        <f t="shared" si="1"/>
        <v>294583837</v>
      </c>
      <c r="N21" s="49" t="e">
        <f>#REF!/#REF!*100</f>
        <v>#REF!</v>
      </c>
      <c r="O21" s="49">
        <v>1062567591</v>
      </c>
      <c r="P21" s="50">
        <f t="shared" si="2"/>
        <v>0.12255492822574648</v>
      </c>
      <c r="Q21" s="50">
        <v>0.04</v>
      </c>
      <c r="R21" s="50" t="str">
        <f t="shared" si="0"/>
        <v>YES</v>
      </c>
      <c r="S21" s="50" t="s">
        <v>1</v>
      </c>
      <c r="T21" s="50" t="s">
        <v>1</v>
      </c>
      <c r="U21" s="63">
        <v>3.93</v>
      </c>
      <c r="V21" s="63">
        <v>15.12</v>
      </c>
      <c r="W21" s="63">
        <v>29.92</v>
      </c>
      <c r="X21" s="64">
        <v>19.71</v>
      </c>
      <c r="Y21" s="49" t="str">
        <f>IF(W20&gt;X21,"YES","NO")</f>
        <v>YES</v>
      </c>
      <c r="Z21" s="65">
        <v>0.45</v>
      </c>
      <c r="AA21" s="65">
        <v>11.27</v>
      </c>
      <c r="AB21" s="65">
        <v>25.57</v>
      </c>
      <c r="AC21" s="66">
        <v>21.15</v>
      </c>
      <c r="AD21" s="49" t="str">
        <f>IF(AB20&gt;AC21,"YES","NO")</f>
        <v>YES</v>
      </c>
    </row>
    <row r="22" spans="1:30" s="29" customFormat="1" ht="47.25" customHeight="1">
      <c r="A22" s="62">
        <v>6</v>
      </c>
      <c r="B22" s="48" t="s">
        <v>28</v>
      </c>
      <c r="C22" s="48"/>
      <c r="D22" s="49">
        <v>2584094</v>
      </c>
      <c r="E22" s="49">
        <v>79895</v>
      </c>
      <c r="F22" s="49">
        <v>0</v>
      </c>
      <c r="G22" s="49">
        <v>33344109</v>
      </c>
      <c r="H22" s="49">
        <v>13086</v>
      </c>
      <c r="I22" s="49">
        <v>38810</v>
      </c>
      <c r="J22" s="49">
        <v>2</v>
      </c>
      <c r="K22" s="49">
        <v>80087</v>
      </c>
      <c r="L22" s="49">
        <v>133084</v>
      </c>
      <c r="M22" s="49">
        <f t="shared" si="1"/>
        <v>34797043</v>
      </c>
      <c r="N22" s="59" t="e">
        <f>#REF!/#REF!*100</f>
        <v>#REF!</v>
      </c>
      <c r="O22" s="49">
        <v>140969583</v>
      </c>
      <c r="P22" s="50">
        <f t="shared" si="2"/>
        <v>0.07196585640912075</v>
      </c>
      <c r="Q22" s="50">
        <v>0.04</v>
      </c>
      <c r="R22" s="50" t="str">
        <f t="shared" si="0"/>
        <v>YES</v>
      </c>
      <c r="S22" s="50" t="s">
        <v>1</v>
      </c>
      <c r="T22" s="50" t="s">
        <v>1</v>
      </c>
      <c r="U22" s="63">
        <v>4.49</v>
      </c>
      <c r="V22" s="63">
        <v>16.49</v>
      </c>
      <c r="W22" s="63">
        <v>33.74</v>
      </c>
      <c r="X22" s="64">
        <v>19.71</v>
      </c>
      <c r="Y22" s="49" t="str">
        <f>IF(W22&gt;X22,"YES","NO")</f>
        <v>YES</v>
      </c>
      <c r="Z22" s="65">
        <v>3.03</v>
      </c>
      <c r="AA22" s="65">
        <v>14.85</v>
      </c>
      <c r="AB22" s="65">
        <v>31.87</v>
      </c>
      <c r="AC22" s="66">
        <v>21.15</v>
      </c>
      <c r="AD22" s="49" t="str">
        <f>IF(AB22&gt;AC22,"YES","NO")</f>
        <v>YES</v>
      </c>
    </row>
    <row r="23" spans="1:30" s="29" customFormat="1" ht="46.5" customHeight="1">
      <c r="A23" s="62">
        <v>7</v>
      </c>
      <c r="B23" s="48" t="s">
        <v>37</v>
      </c>
      <c r="C23" s="48"/>
      <c r="D23" s="49">
        <v>6482508</v>
      </c>
      <c r="E23" s="49">
        <v>205444</v>
      </c>
      <c r="F23" s="49">
        <v>0</v>
      </c>
      <c r="G23" s="49">
        <v>86671618</v>
      </c>
      <c r="H23" s="49">
        <v>1039931</v>
      </c>
      <c r="I23" s="49">
        <v>62452</v>
      </c>
      <c r="J23" s="49">
        <v>1097817</v>
      </c>
      <c r="K23" s="49">
        <v>699280</v>
      </c>
      <c r="L23" s="49">
        <v>321841</v>
      </c>
      <c r="M23" s="49">
        <f t="shared" si="1"/>
        <v>115988259</v>
      </c>
      <c r="N23" s="49" t="e">
        <f>#REF!/#REF!*100</f>
        <v>#REF!</v>
      </c>
      <c r="O23" s="49">
        <v>211848160</v>
      </c>
      <c r="P23" s="50">
        <f t="shared" si="2"/>
        <v>0.0541180982809648</v>
      </c>
      <c r="Q23" s="50">
        <v>0.04</v>
      </c>
      <c r="R23" s="50" t="str">
        <f t="shared" si="0"/>
        <v>YES</v>
      </c>
      <c r="S23" s="50" t="s">
        <v>1</v>
      </c>
      <c r="T23" s="50" t="s">
        <v>1</v>
      </c>
      <c r="U23" s="63">
        <v>5.15</v>
      </c>
      <c r="V23" s="63">
        <v>21.88</v>
      </c>
      <c r="W23" s="63">
        <v>33.94</v>
      </c>
      <c r="X23" s="64">
        <v>19.71</v>
      </c>
      <c r="Y23" s="49" t="str">
        <f>IF(W23&gt;X23,"YES","NO")</f>
        <v>YES</v>
      </c>
      <c r="Z23" s="65">
        <v>1.95</v>
      </c>
      <c r="AA23" s="65">
        <v>18.18</v>
      </c>
      <c r="AB23" s="65">
        <v>29.87</v>
      </c>
      <c r="AC23" s="66">
        <v>21.15</v>
      </c>
      <c r="AD23" s="49" t="str">
        <f>IF(AB23&gt;AC23,"YES","NO")</f>
        <v>YES</v>
      </c>
    </row>
    <row r="24" spans="1:30" s="29" customFormat="1" ht="47.25" customHeight="1">
      <c r="A24" s="62">
        <v>8</v>
      </c>
      <c r="B24" s="48" t="s">
        <v>29</v>
      </c>
      <c r="C24" s="48"/>
      <c r="D24" s="49">
        <v>3112530</v>
      </c>
      <c r="E24" s="49">
        <v>3167773</v>
      </c>
      <c r="F24" s="49">
        <v>759616</v>
      </c>
      <c r="G24" s="49">
        <v>37421761</v>
      </c>
      <c r="H24" s="49">
        <v>324741</v>
      </c>
      <c r="I24" s="49">
        <v>28624</v>
      </c>
      <c r="J24" s="49">
        <v>163886</v>
      </c>
      <c r="K24" s="49">
        <v>543998</v>
      </c>
      <c r="L24" s="49">
        <v>24343</v>
      </c>
      <c r="M24" s="49">
        <f t="shared" si="1"/>
        <v>48058594</v>
      </c>
      <c r="N24" s="49" t="e">
        <f>#REF!/#REF!*100</f>
        <v>#REF!</v>
      </c>
      <c r="O24" s="49">
        <v>85480870</v>
      </c>
      <c r="P24" s="50">
        <f t="shared" si="2"/>
        <v>-0.016955531408180607</v>
      </c>
      <c r="Q24" s="50">
        <v>0.04</v>
      </c>
      <c r="R24" s="50" t="str">
        <f t="shared" si="0"/>
        <v>NO</v>
      </c>
      <c r="S24" s="50" t="s">
        <v>1</v>
      </c>
      <c r="T24" s="50" t="s">
        <v>1</v>
      </c>
      <c r="U24" s="63">
        <v>2.76</v>
      </c>
      <c r="V24" s="63">
        <v>8.76</v>
      </c>
      <c r="W24" s="63">
        <v>16.16</v>
      </c>
      <c r="X24" s="64">
        <v>19.71</v>
      </c>
      <c r="Y24" s="49" t="str">
        <f>IF(W24&gt;X24,"YES","NO")</f>
        <v>NO</v>
      </c>
      <c r="Z24" s="67">
        <v>-0.6</v>
      </c>
      <c r="AA24" s="65">
        <v>5.21</v>
      </c>
      <c r="AB24" s="63">
        <v>12.37</v>
      </c>
      <c r="AC24" s="66">
        <v>21.15</v>
      </c>
      <c r="AD24" s="49" t="str">
        <f>IF(AB24&gt;AC24,"YES","NO")</f>
        <v>NO</v>
      </c>
    </row>
    <row r="25" spans="1:30" s="29" customFormat="1" ht="47.25" customHeight="1">
      <c r="A25" s="62">
        <v>9</v>
      </c>
      <c r="B25" s="48" t="s">
        <v>30</v>
      </c>
      <c r="C25" s="48"/>
      <c r="D25" s="49">
        <v>4224634</v>
      </c>
      <c r="E25" s="49">
        <v>29754</v>
      </c>
      <c r="F25" s="49">
        <v>0</v>
      </c>
      <c r="G25" s="49">
        <v>38032156</v>
      </c>
      <c r="H25" s="49">
        <v>554022</v>
      </c>
      <c r="I25" s="49">
        <v>90896</v>
      </c>
      <c r="J25" s="49">
        <v>380952</v>
      </c>
      <c r="K25" s="49">
        <v>153937</v>
      </c>
      <c r="L25" s="49">
        <v>246350</v>
      </c>
      <c r="M25" s="49">
        <f t="shared" si="1"/>
        <v>50076576</v>
      </c>
      <c r="N25" s="59" t="e">
        <f>#REF!/#REF!*100</f>
        <v>#REF!</v>
      </c>
      <c r="O25" s="49">
        <v>184610114</v>
      </c>
      <c r="P25" s="50">
        <f t="shared" si="2"/>
        <v>0.08376930563303689</v>
      </c>
      <c r="Q25" s="50">
        <v>0.04</v>
      </c>
      <c r="R25" s="50" t="str">
        <f t="shared" si="0"/>
        <v>YES</v>
      </c>
      <c r="S25" s="50" t="s">
        <v>1</v>
      </c>
      <c r="T25" s="50" t="s">
        <v>1</v>
      </c>
      <c r="U25" s="63">
        <v>2.64</v>
      </c>
      <c r="V25" s="63">
        <v>13.42</v>
      </c>
      <c r="W25" s="63">
        <v>30.84</v>
      </c>
      <c r="X25" s="64">
        <v>19.71</v>
      </c>
      <c r="Y25" s="49" t="str">
        <f>IF(W25&gt;X25,"YES","NO")</f>
        <v>YES</v>
      </c>
      <c r="Z25" s="65">
        <v>1.52</v>
      </c>
      <c r="AA25" s="65">
        <v>12.19</v>
      </c>
      <c r="AB25" s="65">
        <v>29.41</v>
      </c>
      <c r="AC25" s="66">
        <v>21.15</v>
      </c>
      <c r="AD25" s="49" t="str">
        <f>IF(AB25&gt;AC25,"YES","NO")</f>
        <v>YES</v>
      </c>
    </row>
    <row r="26" spans="1:30" s="29" customFormat="1" ht="47.25" customHeight="1">
      <c r="A26" s="72">
        <v>10</v>
      </c>
      <c r="B26" s="73" t="s">
        <v>31</v>
      </c>
      <c r="C26" s="73"/>
      <c r="D26" s="74">
        <v>2198921</v>
      </c>
      <c r="E26" s="74">
        <v>78550</v>
      </c>
      <c r="F26" s="74">
        <v>0</v>
      </c>
      <c r="G26" s="74">
        <v>21040213</v>
      </c>
      <c r="H26" s="74">
        <v>434644</v>
      </c>
      <c r="I26" s="74">
        <v>64418</v>
      </c>
      <c r="J26" s="74">
        <v>62494</v>
      </c>
      <c r="K26" s="74">
        <v>494891</v>
      </c>
      <c r="L26" s="74">
        <v>0</v>
      </c>
      <c r="M26" s="74">
        <f t="shared" si="1"/>
        <v>31604683</v>
      </c>
      <c r="N26" s="75" t="e">
        <f>#REF!/#REF!*100</f>
        <v>#REF!</v>
      </c>
      <c r="O26" s="74">
        <v>79447924</v>
      </c>
      <c r="P26" s="76">
        <f t="shared" si="2"/>
        <v>0.06709040555793583</v>
      </c>
      <c r="Q26" s="76">
        <v>0.04</v>
      </c>
      <c r="R26" s="76" t="str">
        <f t="shared" si="0"/>
        <v>YES</v>
      </c>
      <c r="S26" s="76" t="s">
        <v>1</v>
      </c>
      <c r="T26" s="76" t="s">
        <v>1</v>
      </c>
      <c r="U26" s="77">
        <v>3.56</v>
      </c>
      <c r="V26" s="77">
        <v>13.47</v>
      </c>
      <c r="W26" s="77">
        <v>38.88</v>
      </c>
      <c r="X26" s="78">
        <v>19.71</v>
      </c>
      <c r="Y26" s="74" t="str">
        <f>IF(W26&gt;X26,"YES","NO")</f>
        <v>YES</v>
      </c>
      <c r="Z26" s="79">
        <v>2.49</v>
      </c>
      <c r="AA26" s="79">
        <v>12.29</v>
      </c>
      <c r="AB26" s="79">
        <v>37.43</v>
      </c>
      <c r="AC26" s="80">
        <v>21.15</v>
      </c>
      <c r="AD26" s="74" t="str">
        <f>IF(AB26&gt;AC26,"YES","NO")</f>
        <v>YES</v>
      </c>
    </row>
    <row r="27" spans="1:30" s="29" customFormat="1" ht="47.25" customHeight="1">
      <c r="A27" s="81" t="s">
        <v>32</v>
      </c>
      <c r="B27" s="81"/>
      <c r="C27" s="81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/>
      <c r="O27" s="40" t="s">
        <v>1</v>
      </c>
      <c r="P27" s="40" t="s">
        <v>1</v>
      </c>
      <c r="Q27" s="41" t="s">
        <v>1</v>
      </c>
      <c r="R27" s="41" t="s">
        <v>1</v>
      </c>
      <c r="S27" s="41" t="s">
        <v>1</v>
      </c>
      <c r="T27" s="41" t="s">
        <v>1</v>
      </c>
      <c r="U27" s="82">
        <v>4</v>
      </c>
      <c r="V27" s="82">
        <v>12.23</v>
      </c>
      <c r="W27" s="82">
        <v>23.48</v>
      </c>
      <c r="X27" s="41" t="s">
        <v>1</v>
      </c>
      <c r="Y27" s="41" t="s">
        <v>1</v>
      </c>
      <c r="Z27" s="83">
        <v>1.75</v>
      </c>
      <c r="AA27" s="83">
        <v>9.91</v>
      </c>
      <c r="AB27" s="83">
        <v>20.83</v>
      </c>
      <c r="AC27" s="41" t="s">
        <v>1</v>
      </c>
      <c r="AD27" s="41" t="s">
        <v>1</v>
      </c>
    </row>
    <row r="28" spans="1:30" s="29" customFormat="1" ht="47.25" customHeight="1">
      <c r="A28" s="68" t="s">
        <v>33</v>
      </c>
      <c r="B28" s="68"/>
      <c r="C28" s="68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/>
      <c r="O28" s="69" t="s">
        <v>1</v>
      </c>
      <c r="P28" s="69" t="s">
        <v>1</v>
      </c>
      <c r="Q28" s="70" t="s">
        <v>1</v>
      </c>
      <c r="R28" s="70" t="s">
        <v>1</v>
      </c>
      <c r="S28" s="70" t="s">
        <v>1</v>
      </c>
      <c r="T28" s="70" t="s">
        <v>1</v>
      </c>
      <c r="U28" s="71" t="s">
        <v>1</v>
      </c>
      <c r="V28" s="71" t="s">
        <v>1</v>
      </c>
      <c r="W28" s="71">
        <v>28.16</v>
      </c>
      <c r="X28" s="70" t="s">
        <v>1</v>
      </c>
      <c r="Y28" s="70" t="s">
        <v>1</v>
      </c>
      <c r="Z28" s="71" t="s">
        <v>1</v>
      </c>
      <c r="AA28" s="71" t="s">
        <v>1</v>
      </c>
      <c r="AB28" s="71">
        <v>24.88</v>
      </c>
      <c r="AC28" s="70" t="s">
        <v>1</v>
      </c>
      <c r="AD28" s="70" t="s">
        <v>1</v>
      </c>
    </row>
    <row r="29" spans="1:29" s="29" customFormat="1" ht="15.75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34"/>
      <c r="Y29" s="34"/>
      <c r="Z29" s="34"/>
      <c r="AA29" s="34"/>
      <c r="AB29" s="35"/>
      <c r="AC29" s="34"/>
    </row>
    <row r="30" spans="1:29" s="37" customFormat="1" ht="11.25" customHeight="1">
      <c r="A30" s="36" t="s">
        <v>34</v>
      </c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4"/>
      <c r="Y30" s="34"/>
      <c r="Z30" s="34"/>
      <c r="AA30" s="34"/>
      <c r="AB30" s="35"/>
      <c r="AC30" s="34"/>
    </row>
    <row r="31" spans="1:29" s="37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3"/>
      <c r="O31" s="33"/>
      <c r="P31" s="3"/>
      <c r="Q31" s="3"/>
      <c r="R31" s="3"/>
      <c r="S31" s="3"/>
      <c r="T31" s="3"/>
      <c r="U31" s="35"/>
      <c r="V31" s="35"/>
      <c r="W31" s="35"/>
      <c r="X31" s="35"/>
      <c r="Y31" s="35"/>
      <c r="Z31" s="35"/>
      <c r="AA31" s="35"/>
      <c r="AB31" s="35"/>
      <c r="AC31" s="35"/>
    </row>
  </sheetData>
  <sheetProtection/>
  <mergeCells count="70">
    <mergeCell ref="AD17:AD18"/>
    <mergeCell ref="AD15:AD16"/>
    <mergeCell ref="Y12:Y13"/>
    <mergeCell ref="AD12:AD13"/>
    <mergeCell ref="Z11:AD11"/>
    <mergeCell ref="U11:Y11"/>
    <mergeCell ref="Y15:Y16"/>
    <mergeCell ref="Y17:Y18"/>
    <mergeCell ref="W15:W16"/>
    <mergeCell ref="X15:X16"/>
    <mergeCell ref="A28:C28"/>
    <mergeCell ref="S17:S18"/>
    <mergeCell ref="T17:T18"/>
    <mergeCell ref="B24:C24"/>
    <mergeCell ref="B25:C25"/>
    <mergeCell ref="B26:C26"/>
    <mergeCell ref="B21:C21"/>
    <mergeCell ref="B23:C23"/>
    <mergeCell ref="B19:C19"/>
    <mergeCell ref="B22:C22"/>
    <mergeCell ref="A27:C27"/>
    <mergeCell ref="A15:A16"/>
    <mergeCell ref="B15:C15"/>
    <mergeCell ref="A17:A18"/>
    <mergeCell ref="B17:C17"/>
    <mergeCell ref="B16:C16"/>
    <mergeCell ref="B18:C18"/>
    <mergeCell ref="B14:C14"/>
    <mergeCell ref="B20:C20"/>
    <mergeCell ref="T15:T16"/>
    <mergeCell ref="X17:X18"/>
    <mergeCell ref="W17:W18"/>
    <mergeCell ref="S15:S16"/>
    <mergeCell ref="U15:U16"/>
    <mergeCell ref="V15:V16"/>
    <mergeCell ref="U17:U18"/>
    <mergeCell ref="V17:V18"/>
    <mergeCell ref="A11:A13"/>
    <mergeCell ref="X12:X13"/>
    <mergeCell ref="R12:R13"/>
    <mergeCell ref="F12:F13"/>
    <mergeCell ref="Q12:Q13"/>
    <mergeCell ref="S12:S13"/>
    <mergeCell ref="T12:T13"/>
    <mergeCell ref="U12:U13"/>
    <mergeCell ref="B11:C13"/>
    <mergeCell ref="D11:T11"/>
    <mergeCell ref="G12:G13"/>
    <mergeCell ref="H12:K12"/>
    <mergeCell ref="M12:M13"/>
    <mergeCell ref="D12:D13"/>
    <mergeCell ref="O12:O13"/>
    <mergeCell ref="P12:P13"/>
    <mergeCell ref="Z17:Z18"/>
    <mergeCell ref="AA17:AA18"/>
    <mergeCell ref="AB17:AB18"/>
    <mergeCell ref="AC17:AC18"/>
    <mergeCell ref="Z15:Z16"/>
    <mergeCell ref="AA15:AA16"/>
    <mergeCell ref="AB15:AB16"/>
    <mergeCell ref="Z12:Z13"/>
    <mergeCell ref="AA12:AA13"/>
    <mergeCell ref="AB12:AB13"/>
    <mergeCell ref="AC12:AC13"/>
    <mergeCell ref="AC15:AC16"/>
    <mergeCell ref="A9:AD9"/>
    <mergeCell ref="E12:E13"/>
    <mergeCell ref="V12:V13"/>
    <mergeCell ref="W12:W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72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70</v>
      </c>
      <c r="U12" s="13" t="s">
        <v>69</v>
      </c>
      <c r="V12" s="13" t="s">
        <v>68</v>
      </c>
      <c r="W12" s="8" t="s">
        <v>17</v>
      </c>
      <c r="X12" s="8" t="s">
        <v>40</v>
      </c>
      <c r="Y12" s="13" t="s">
        <v>70</v>
      </c>
      <c r="Z12" s="13" t="s">
        <v>69</v>
      </c>
      <c r="AA12" s="13" t="s">
        <v>68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6074559</v>
      </c>
      <c r="E15" s="40">
        <v>1274591</v>
      </c>
      <c r="F15" s="40">
        <v>0</v>
      </c>
      <c r="G15" s="40">
        <v>159261699</v>
      </c>
      <c r="H15" s="40">
        <v>854107</v>
      </c>
      <c r="I15" s="40">
        <v>62239</v>
      </c>
      <c r="J15" s="40">
        <v>1443817</v>
      </c>
      <c r="K15" s="40">
        <v>3384260</v>
      </c>
      <c r="L15" s="40">
        <v>109394</v>
      </c>
      <c r="M15" s="40">
        <f>G15+(H15+I15+J15+K15)*10+L15</f>
        <v>216815323</v>
      </c>
      <c r="N15" s="40">
        <v>425253192</v>
      </c>
      <c r="O15" s="41">
        <f>(D15-(E15+F15))/M15</f>
        <v>0.022138509094211944</v>
      </c>
      <c r="P15" s="41">
        <v>0.012</v>
      </c>
      <c r="Q15" s="41" t="str">
        <f>IF(O15&gt;P15,"YES","NO")</f>
        <v>YES</v>
      </c>
      <c r="R15" s="42">
        <f>O15+O16</f>
        <v>0.07170377347266801</v>
      </c>
      <c r="S15" s="43" t="str">
        <f>IF(R15&gt;=0.04,"YES","NO")</f>
        <v>YES</v>
      </c>
      <c r="T15" s="126" t="s">
        <v>0</v>
      </c>
      <c r="U15" s="126" t="s">
        <v>0</v>
      </c>
      <c r="V15" s="126" t="s">
        <v>0</v>
      </c>
      <c r="W15" s="126" t="s">
        <v>0</v>
      </c>
      <c r="X15" s="44" t="s">
        <v>0</v>
      </c>
      <c r="Y15" s="126">
        <v>2.9</v>
      </c>
      <c r="Z15" s="126">
        <v>7.3</v>
      </c>
      <c r="AA15" s="126">
        <v>18.31</v>
      </c>
      <c r="AB15" s="126">
        <v>16.09</v>
      </c>
      <c r="AC15" s="43" t="str">
        <f>IF(AA15&gt;AB15,"YES","NO")</f>
        <v>YES</v>
      </c>
    </row>
    <row r="16" spans="1:29" s="17" customFormat="1" ht="47.25" customHeight="1">
      <c r="A16" s="86"/>
      <c r="B16" s="87" t="s">
        <v>22</v>
      </c>
      <c r="C16" s="87"/>
      <c r="D16" s="49">
        <v>11955261</v>
      </c>
      <c r="E16" s="49">
        <v>1180009</v>
      </c>
      <c r="F16" s="49">
        <v>0</v>
      </c>
      <c r="G16" s="49">
        <v>159261699</v>
      </c>
      <c r="H16" s="49">
        <v>854107</v>
      </c>
      <c r="I16" s="49">
        <v>62239</v>
      </c>
      <c r="J16" s="49">
        <v>1443817</v>
      </c>
      <c r="K16" s="49">
        <v>3384260</v>
      </c>
      <c r="L16" s="49">
        <v>689300</v>
      </c>
      <c r="M16" s="49">
        <f>G16+(H16+I16+J16+K16)*10+L16</f>
        <v>217395229</v>
      </c>
      <c r="N16" s="49">
        <v>425253192</v>
      </c>
      <c r="O16" s="50">
        <f>(D16-(E16+F16))/M16</f>
        <v>0.04956526437845607</v>
      </c>
      <c r="P16" s="50">
        <v>0.027999999999999997</v>
      </c>
      <c r="Q16" s="50" t="str">
        <f>IF(O16&gt;P16,"YES","NO")</f>
        <v>YES</v>
      </c>
      <c r="R16" s="51"/>
      <c r="S16" s="52"/>
      <c r="T16" s="127"/>
      <c r="U16" s="127"/>
      <c r="V16" s="127"/>
      <c r="W16" s="127"/>
      <c r="X16" s="53"/>
      <c r="Y16" s="127"/>
      <c r="Z16" s="128"/>
      <c r="AA16" s="127"/>
      <c r="AB16" s="12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3130315</v>
      </c>
      <c r="E17" s="49">
        <v>65057</v>
      </c>
      <c r="F17" s="49">
        <v>0</v>
      </c>
      <c r="G17" s="49">
        <v>57783080</v>
      </c>
      <c r="H17" s="49">
        <v>584232</v>
      </c>
      <c r="I17" s="49">
        <v>216261</v>
      </c>
      <c r="J17" s="49">
        <v>2484546</v>
      </c>
      <c r="K17" s="49">
        <v>693337</v>
      </c>
      <c r="L17" s="49">
        <v>390574</v>
      </c>
      <c r="M17" s="49">
        <f>G17+(H17+I17+J17+K17)*10+L17</f>
        <v>97957414</v>
      </c>
      <c r="N17" s="49">
        <v>331995158</v>
      </c>
      <c r="O17" s="50">
        <f>(D17-(E17+F17))/M17</f>
        <v>0.03129174071500091</v>
      </c>
      <c r="P17" s="50">
        <v>0.008</v>
      </c>
      <c r="Q17" s="50" t="str">
        <f>IF(O17&gt;P17,"YES","NO")</f>
        <v>YES</v>
      </c>
      <c r="R17" s="51">
        <f>O17+O18</f>
        <v>0.11354468873844453</v>
      </c>
      <c r="S17" s="52" t="str">
        <f>IF(R17&gt;=0.04,"YES","NO")</f>
        <v>YES</v>
      </c>
      <c r="T17" s="127">
        <v>4.17</v>
      </c>
      <c r="U17" s="127">
        <v>14.84</v>
      </c>
      <c r="V17" s="127">
        <v>36.82</v>
      </c>
      <c r="W17" s="127">
        <v>12.02</v>
      </c>
      <c r="X17" s="52" t="str">
        <f>IF(V17&gt;W17,"YES","NO")</f>
        <v>YES</v>
      </c>
      <c r="Y17" s="127">
        <v>1.92</v>
      </c>
      <c r="Z17" s="127">
        <v>11.38</v>
      </c>
      <c r="AA17" s="127">
        <v>32.69</v>
      </c>
      <c r="AB17" s="127">
        <v>16.09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8531063</v>
      </c>
      <c r="E18" s="49">
        <v>473777</v>
      </c>
      <c r="F18" s="49">
        <v>0</v>
      </c>
      <c r="G18" s="49">
        <v>57783079</v>
      </c>
      <c r="H18" s="49">
        <v>584232</v>
      </c>
      <c r="I18" s="49">
        <v>216261</v>
      </c>
      <c r="J18" s="49">
        <v>2484546</v>
      </c>
      <c r="K18" s="49">
        <v>693337</v>
      </c>
      <c r="L18" s="49">
        <v>390574</v>
      </c>
      <c r="M18" s="49">
        <f>G18+(H18+I18+J18+K18)*10+L18</f>
        <v>97957413</v>
      </c>
      <c r="N18" s="49">
        <v>331995158</v>
      </c>
      <c r="O18" s="50">
        <f>(D18-(E18+F18))/M18</f>
        <v>0.08225294802344361</v>
      </c>
      <c r="P18" s="50">
        <v>0.032</v>
      </c>
      <c r="Q18" s="50" t="str">
        <f>IF(O18&gt;P18,"YES","NO")</f>
        <v>YES</v>
      </c>
      <c r="R18" s="51"/>
      <c r="S18" s="52"/>
      <c r="T18" s="127"/>
      <c r="U18" s="127"/>
      <c r="V18" s="127"/>
      <c r="W18" s="127"/>
      <c r="X18" s="52"/>
      <c r="Y18" s="128"/>
      <c r="Z18" s="128"/>
      <c r="AA18" s="128"/>
      <c r="AB18" s="12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4213387</v>
      </c>
      <c r="E19" s="49">
        <v>209600</v>
      </c>
      <c r="F19" s="49">
        <v>0</v>
      </c>
      <c r="G19" s="49">
        <v>39980491</v>
      </c>
      <c r="H19" s="49">
        <v>693933</v>
      </c>
      <c r="I19" s="49">
        <v>47664</v>
      </c>
      <c r="J19" s="49">
        <v>639305</v>
      </c>
      <c r="K19" s="49">
        <v>195957</v>
      </c>
      <c r="L19" s="49">
        <v>19937</v>
      </c>
      <c r="M19" s="49">
        <f>G19+(H19+I19+J19+K19)*10+L19</f>
        <v>55769018</v>
      </c>
      <c r="N19" s="49">
        <v>98498243</v>
      </c>
      <c r="O19" s="50">
        <f>(D19-(E19+F19))/M19</f>
        <v>0.07179231665868673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129">
        <v>4.9</v>
      </c>
      <c r="U19" s="129">
        <v>9.2</v>
      </c>
      <c r="V19" s="129">
        <v>21.03</v>
      </c>
      <c r="W19" s="129">
        <v>12.02</v>
      </c>
      <c r="X19" s="49" t="str">
        <f>IF(V19&gt;W19,"YES","NO")</f>
        <v>YES</v>
      </c>
      <c r="Y19" s="129">
        <v>4.47</v>
      </c>
      <c r="Z19" s="129">
        <v>9.92</v>
      </c>
      <c r="AA19" s="129">
        <v>21.83</v>
      </c>
      <c r="AB19" s="129">
        <v>16.09</v>
      </c>
      <c r="AC19" s="49" t="str">
        <f>IF(AA19&gt;AB19,"YES","NO")</f>
        <v>YES</v>
      </c>
    </row>
    <row r="20" spans="1:29" ht="51.75" customHeight="1">
      <c r="A20" s="89">
        <v>4</v>
      </c>
      <c r="B20" s="87" t="s">
        <v>27</v>
      </c>
      <c r="C20" s="87"/>
      <c r="D20" s="49">
        <v>41588947</v>
      </c>
      <c r="E20" s="49">
        <v>1130115</v>
      </c>
      <c r="F20" s="49">
        <v>0</v>
      </c>
      <c r="G20" s="49">
        <v>165998744</v>
      </c>
      <c r="H20" s="49">
        <v>367665</v>
      </c>
      <c r="I20" s="49">
        <v>177706</v>
      </c>
      <c r="J20" s="49">
        <v>11210526</v>
      </c>
      <c r="K20" s="49">
        <v>1792973</v>
      </c>
      <c r="L20" s="49">
        <v>3085473</v>
      </c>
      <c r="M20" s="49">
        <f>G20+(H20+I20+J20+K20)*10+L20</f>
        <v>304572917</v>
      </c>
      <c r="N20" s="49">
        <v>1181366061</v>
      </c>
      <c r="O20" s="50">
        <f>(D20-(E20+F20))/M20</f>
        <v>0.13283791743045886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129">
        <v>2.22</v>
      </c>
      <c r="U20" s="129">
        <v>10.38</v>
      </c>
      <c r="V20" s="129">
        <v>26.79</v>
      </c>
      <c r="W20" s="129">
        <v>12.02</v>
      </c>
      <c r="X20" s="49" t="str">
        <f>IF(V20&gt;W20,"YES","NO")</f>
        <v>YES</v>
      </c>
      <c r="Y20" s="129">
        <v>4.46</v>
      </c>
      <c r="Z20" s="129">
        <v>10.46</v>
      </c>
      <c r="AA20" s="129">
        <v>26.87</v>
      </c>
      <c r="AB20" s="129">
        <v>16.09</v>
      </c>
      <c r="AC20" s="49" t="str">
        <f>IF(AA20&gt;AB20,"YES","NO")</f>
        <v>YES</v>
      </c>
    </row>
    <row r="21" spans="1:29" s="17" customFormat="1" ht="47.25" customHeight="1">
      <c r="A21" s="89">
        <v>5</v>
      </c>
      <c r="B21" s="87" t="s">
        <v>28</v>
      </c>
      <c r="C21" s="87"/>
      <c r="D21" s="49">
        <v>2915749</v>
      </c>
      <c r="E21" s="49">
        <v>34343</v>
      </c>
      <c r="F21" s="49">
        <v>0</v>
      </c>
      <c r="G21" s="49">
        <v>26567230</v>
      </c>
      <c r="H21" s="49">
        <v>877495</v>
      </c>
      <c r="I21" s="49">
        <v>68129</v>
      </c>
      <c r="J21" s="49">
        <v>480</v>
      </c>
      <c r="K21" s="49">
        <v>83159</v>
      </c>
      <c r="L21" s="49">
        <v>191366</v>
      </c>
      <c r="M21" s="49">
        <f>G21+(H21+I21+J21+K21)*10+L21</f>
        <v>37051226</v>
      </c>
      <c r="N21" s="49">
        <v>153896746</v>
      </c>
      <c r="O21" s="50">
        <f>(D21-(E21+F21))/M21</f>
        <v>0.0777681688589738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129">
        <v>4.67</v>
      </c>
      <c r="U21" s="129">
        <v>15.22</v>
      </c>
      <c r="V21" s="129">
        <v>30.49</v>
      </c>
      <c r="W21" s="129">
        <v>12.02</v>
      </c>
      <c r="X21" s="49" t="str">
        <f>IF(V21&gt;W21,"YES","NO")</f>
        <v>YES</v>
      </c>
      <c r="Y21" s="129">
        <v>1.5</v>
      </c>
      <c r="Z21" s="129">
        <v>12.82</v>
      </c>
      <c r="AA21" s="129">
        <v>27.77</v>
      </c>
      <c r="AB21" s="129">
        <v>16.09</v>
      </c>
      <c r="AC21" s="49" t="str">
        <f>IF(AA21&gt;AB21,"YES","NO")</f>
        <v>YES</v>
      </c>
    </row>
    <row r="22" spans="1:29" s="17" customFormat="1" ht="46.5" customHeight="1">
      <c r="A22" s="89">
        <v>6</v>
      </c>
      <c r="B22" s="87" t="s">
        <v>37</v>
      </c>
      <c r="C22" s="87"/>
      <c r="D22" s="49">
        <v>6190292</v>
      </c>
      <c r="E22" s="49">
        <v>199324</v>
      </c>
      <c r="F22" s="49">
        <v>0</v>
      </c>
      <c r="G22" s="49">
        <v>93702124</v>
      </c>
      <c r="H22" s="49">
        <v>1248883</v>
      </c>
      <c r="I22" s="49">
        <v>128059</v>
      </c>
      <c r="J22" s="49">
        <v>1364190</v>
      </c>
      <c r="K22" s="49">
        <v>564880</v>
      </c>
      <c r="L22" s="49">
        <v>350985</v>
      </c>
      <c r="M22" s="49">
        <f>G22+(H22+I22+J22+K22)*10+L22</f>
        <v>127113229</v>
      </c>
      <c r="N22" s="49">
        <v>262539045</v>
      </c>
      <c r="O22" s="50">
        <f>(D22-(E22+F22))/M22</f>
        <v>0.047130955976265855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129">
        <v>5.15</v>
      </c>
      <c r="U22" s="129">
        <v>18.11</v>
      </c>
      <c r="V22" s="129">
        <v>31.4</v>
      </c>
      <c r="W22" s="129">
        <v>12.02</v>
      </c>
      <c r="X22" s="49" t="str">
        <f>IF(V22&gt;W22,"YES","NO")</f>
        <v>YES</v>
      </c>
      <c r="Y22" s="129">
        <v>3.77</v>
      </c>
      <c r="Z22" s="129">
        <v>14.36</v>
      </c>
      <c r="AA22" s="129">
        <v>27.23</v>
      </c>
      <c r="AB22" s="129">
        <v>16.09</v>
      </c>
      <c r="AC22" s="49" t="str">
        <f>IF(AA22&gt;AB22,"YES","NO")</f>
        <v>YES</v>
      </c>
    </row>
    <row r="23" spans="1:29" s="17" customFormat="1" ht="47.25" customHeight="1">
      <c r="A23" s="89">
        <v>7</v>
      </c>
      <c r="B23" s="87" t="s">
        <v>29</v>
      </c>
      <c r="C23" s="87"/>
      <c r="D23" s="49">
        <v>354268</v>
      </c>
      <c r="E23" s="49">
        <v>11044</v>
      </c>
      <c r="F23" s="49">
        <v>793016</v>
      </c>
      <c r="G23" s="49">
        <v>35593950</v>
      </c>
      <c r="H23" s="49">
        <v>531008</v>
      </c>
      <c r="I23" s="49">
        <v>31731</v>
      </c>
      <c r="J23" s="49">
        <v>124672</v>
      </c>
      <c r="K23" s="49">
        <v>550573</v>
      </c>
      <c r="L23" s="49">
        <v>24343</v>
      </c>
      <c r="M23" s="49">
        <f>G23+(H23+I23+J23+K23)*10+L23</f>
        <v>47998133</v>
      </c>
      <c r="N23" s="49">
        <v>89772912</v>
      </c>
      <c r="O23" s="50">
        <f>(D23-(E23+F23))/M23</f>
        <v>-0.009371031160732856</v>
      </c>
      <c r="P23" s="50">
        <v>0.04</v>
      </c>
      <c r="Q23" s="50" t="str">
        <f>IF(O23&gt;P23,"YES","NO")</f>
        <v>NO</v>
      </c>
      <c r="R23" s="50" t="s">
        <v>1</v>
      </c>
      <c r="S23" s="50" t="s">
        <v>1</v>
      </c>
      <c r="T23" s="129">
        <v>8.63</v>
      </c>
      <c r="U23" s="129">
        <v>10.45</v>
      </c>
      <c r="V23" s="129">
        <v>17.04</v>
      </c>
      <c r="W23" s="129">
        <v>12.02</v>
      </c>
      <c r="X23" s="49" t="str">
        <f>IF(V23&gt;W23,"YES","NO")</f>
        <v>YES</v>
      </c>
      <c r="Y23" s="129">
        <v>9.39</v>
      </c>
      <c r="Z23" s="129">
        <v>11.56</v>
      </c>
      <c r="AA23" s="129">
        <v>18.21</v>
      </c>
      <c r="AB23" s="129">
        <v>16.09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30</v>
      </c>
      <c r="C24" s="87"/>
      <c r="D24" s="49">
        <v>5294933</v>
      </c>
      <c r="E24" s="49">
        <v>162431</v>
      </c>
      <c r="F24" s="49">
        <v>0</v>
      </c>
      <c r="G24" s="49">
        <v>46294806</v>
      </c>
      <c r="H24" s="49">
        <v>479894</v>
      </c>
      <c r="I24" s="49">
        <v>46616</v>
      </c>
      <c r="J24" s="49">
        <v>455216</v>
      </c>
      <c r="K24" s="49">
        <v>173548</v>
      </c>
      <c r="L24" s="49">
        <v>257436</v>
      </c>
      <c r="M24" s="49">
        <f>G24+(H24+I24+J24+K24)*10+L24</f>
        <v>58104982</v>
      </c>
      <c r="N24" s="49">
        <v>203935595</v>
      </c>
      <c r="O24" s="50">
        <f>(D24-(E24+F24))/M24</f>
        <v>0.08833153067666384</v>
      </c>
      <c r="P24" s="50">
        <v>0.04</v>
      </c>
      <c r="Q24" s="50" t="str">
        <f>IF(O24&gt;P24,"YES","NO")</f>
        <v>YES</v>
      </c>
      <c r="R24" s="50" t="s">
        <v>1</v>
      </c>
      <c r="S24" s="50" t="s">
        <v>1</v>
      </c>
      <c r="T24" s="129">
        <v>4.02</v>
      </c>
      <c r="U24" s="129">
        <v>12.98</v>
      </c>
      <c r="V24" s="129">
        <v>25.63</v>
      </c>
      <c r="W24" s="129">
        <v>12.02</v>
      </c>
      <c r="X24" s="49" t="str">
        <f>IF(V24&gt;W24,"YES","NO")</f>
        <v>YES</v>
      </c>
      <c r="Y24" s="129">
        <v>3.73</v>
      </c>
      <c r="Z24" s="129">
        <v>11.32</v>
      </c>
      <c r="AA24" s="129">
        <v>23.79</v>
      </c>
      <c r="AB24" s="129">
        <v>16.09</v>
      </c>
      <c r="AC24" s="49" t="str">
        <f>IF(AA24&gt;AB24,"YES","NO")</f>
        <v>YES</v>
      </c>
    </row>
    <row r="25" spans="1:29" s="17" customFormat="1" ht="47.25" customHeight="1">
      <c r="A25" s="102">
        <v>9</v>
      </c>
      <c r="B25" s="103" t="s">
        <v>31</v>
      </c>
      <c r="C25" s="103"/>
      <c r="D25" s="74">
        <v>2567808</v>
      </c>
      <c r="E25" s="74">
        <v>20083</v>
      </c>
      <c r="F25" s="74">
        <v>0</v>
      </c>
      <c r="G25" s="74">
        <v>26232692</v>
      </c>
      <c r="H25" s="74">
        <v>558673</v>
      </c>
      <c r="I25" s="74">
        <v>67949</v>
      </c>
      <c r="J25" s="74">
        <v>90930</v>
      </c>
      <c r="K25" s="74">
        <v>508893</v>
      </c>
      <c r="L25" s="74">
        <v>0</v>
      </c>
      <c r="M25" s="74">
        <f>G25+(H25+I25+J25+K25)*10+L25</f>
        <v>38497142</v>
      </c>
      <c r="N25" s="74">
        <v>82604212</v>
      </c>
      <c r="O25" s="76">
        <f>(D25-(E25+F25))/M25</f>
        <v>0.06617958808474665</v>
      </c>
      <c r="P25" s="76">
        <v>0.04</v>
      </c>
      <c r="Q25" s="76" t="str">
        <f>IF(O25&gt;P25,"YES","NO")</f>
        <v>YES</v>
      </c>
      <c r="R25" s="76" t="s">
        <v>1</v>
      </c>
      <c r="S25" s="76" t="s">
        <v>1</v>
      </c>
      <c r="T25" s="134">
        <v>3.82</v>
      </c>
      <c r="U25" s="134">
        <v>12.35</v>
      </c>
      <c r="V25" s="134">
        <v>31.06</v>
      </c>
      <c r="W25" s="134">
        <v>12.02</v>
      </c>
      <c r="X25" s="74" t="str">
        <f>IF(V25&gt;W25,"YES","NO")</f>
        <v>YES</v>
      </c>
      <c r="Y25" s="134">
        <v>3.56</v>
      </c>
      <c r="Z25" s="134">
        <v>10.52</v>
      </c>
      <c r="AA25" s="134">
        <v>28.92</v>
      </c>
      <c r="AB25" s="134">
        <v>16.09</v>
      </c>
      <c r="AC25" s="74" t="str">
        <f>IF(AA25&gt;AB25,"YES","NO")</f>
        <v>YES</v>
      </c>
    </row>
    <row r="26" spans="1:29" s="17" customFormat="1" ht="47.25" customHeight="1">
      <c r="A26" s="95" t="s">
        <v>32</v>
      </c>
      <c r="B26" s="95"/>
      <c r="C26" s="95"/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1" t="s">
        <v>1</v>
      </c>
      <c r="Q26" s="41" t="s">
        <v>1</v>
      </c>
      <c r="R26" s="41" t="s">
        <v>1</v>
      </c>
      <c r="S26" s="41" t="s">
        <v>1</v>
      </c>
      <c r="T26" s="131">
        <v>3.55</v>
      </c>
      <c r="U26" s="131">
        <v>11.04</v>
      </c>
      <c r="V26" s="131">
        <v>24.71</v>
      </c>
      <c r="W26" s="41" t="s">
        <v>1</v>
      </c>
      <c r="X26" s="41" t="s">
        <v>1</v>
      </c>
      <c r="Y26" s="131">
        <v>3.72</v>
      </c>
      <c r="Z26" s="131">
        <v>10.1</v>
      </c>
      <c r="AA26" s="131">
        <v>23.68</v>
      </c>
      <c r="AB26" s="41" t="s">
        <v>1</v>
      </c>
      <c r="AC26" s="41" t="s">
        <v>1</v>
      </c>
    </row>
    <row r="27" spans="1:29" s="17" customFormat="1" ht="47.25" customHeight="1">
      <c r="A27" s="96" t="s">
        <v>33</v>
      </c>
      <c r="B27" s="96"/>
      <c r="C27" s="96"/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69" t="s">
        <v>1</v>
      </c>
      <c r="P27" s="70" t="s">
        <v>1</v>
      </c>
      <c r="Q27" s="70" t="s">
        <v>1</v>
      </c>
      <c r="R27" s="70" t="s">
        <v>1</v>
      </c>
      <c r="S27" s="70" t="s">
        <v>1</v>
      </c>
      <c r="T27" s="132" t="s">
        <v>1</v>
      </c>
      <c r="U27" s="132" t="s">
        <v>1</v>
      </c>
      <c r="V27" s="133">
        <v>24.03</v>
      </c>
      <c r="W27" s="70" t="s">
        <v>1</v>
      </c>
      <c r="X27" s="70" t="s">
        <v>1</v>
      </c>
      <c r="Y27" s="132" t="s">
        <v>1</v>
      </c>
      <c r="Z27" s="132" t="s">
        <v>1</v>
      </c>
      <c r="AA27" s="133">
        <v>22.99</v>
      </c>
      <c r="AB27" s="70" t="s">
        <v>1</v>
      </c>
      <c r="AC27" s="70" t="s">
        <v>1</v>
      </c>
    </row>
    <row r="28" spans="1:28" s="17" customFormat="1" ht="15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2"/>
      <c r="X28" s="22"/>
      <c r="Y28" s="22"/>
      <c r="Z28" s="22"/>
      <c r="AA28" s="23"/>
      <c r="AB28" s="22"/>
    </row>
    <row r="29" spans="1:28" s="25" customFormat="1" ht="11.25" customHeight="1">
      <c r="A29" s="24" t="s">
        <v>34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5.75" customHeight="1">
      <c r="A30" s="4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1"/>
      <c r="O30" s="2"/>
      <c r="P30" s="2"/>
      <c r="Q30" s="2"/>
      <c r="R30" s="2"/>
      <c r="S30" s="2"/>
      <c r="T30" s="23"/>
      <c r="U30" s="23"/>
      <c r="V30" s="23"/>
      <c r="W30" s="23"/>
      <c r="X30" s="23"/>
      <c r="Y30" s="23"/>
      <c r="Z30" s="23"/>
      <c r="AA30" s="23"/>
      <c r="AB30" s="23"/>
    </row>
  </sheetData>
  <sheetProtection/>
  <mergeCells count="69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S15:S16"/>
    <mergeCell ref="W17:W18"/>
    <mergeCell ref="V17:V18"/>
    <mergeCell ref="R15:R16"/>
    <mergeCell ref="T15:T16"/>
    <mergeCell ref="U15:U16"/>
    <mergeCell ref="T17:T18"/>
    <mergeCell ref="U17:U18"/>
    <mergeCell ref="A26:C26"/>
    <mergeCell ref="A15:A16"/>
    <mergeCell ref="B15:C15"/>
    <mergeCell ref="A17:A18"/>
    <mergeCell ref="B17:C17"/>
    <mergeCell ref="B16:C16"/>
    <mergeCell ref="B18:C18"/>
    <mergeCell ref="A27:C27"/>
    <mergeCell ref="R17:R18"/>
    <mergeCell ref="S17:S18"/>
    <mergeCell ref="B23:C23"/>
    <mergeCell ref="B24:C24"/>
    <mergeCell ref="B25:C25"/>
    <mergeCell ref="B20:C20"/>
    <mergeCell ref="B22:C22"/>
    <mergeCell ref="B19:C19"/>
    <mergeCell ref="B21:C21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77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76</v>
      </c>
      <c r="U12" s="13" t="s">
        <v>75</v>
      </c>
      <c r="V12" s="13" t="s">
        <v>74</v>
      </c>
      <c r="W12" s="8" t="s">
        <v>17</v>
      </c>
      <c r="X12" s="8" t="s">
        <v>40</v>
      </c>
      <c r="Y12" s="13" t="s">
        <v>76</v>
      </c>
      <c r="Z12" s="13" t="s">
        <v>75</v>
      </c>
      <c r="AA12" s="13" t="s">
        <v>74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6120759</v>
      </c>
      <c r="E15" s="40">
        <v>1279825</v>
      </c>
      <c r="F15" s="40">
        <v>0</v>
      </c>
      <c r="G15" s="40">
        <v>155071834</v>
      </c>
      <c r="H15" s="40">
        <v>1022306</v>
      </c>
      <c r="I15" s="40">
        <v>72214</v>
      </c>
      <c r="J15" s="40">
        <v>1439096</v>
      </c>
      <c r="K15" s="40">
        <v>3491304</v>
      </c>
      <c r="L15" s="40">
        <v>109394</v>
      </c>
      <c r="M15" s="40">
        <f>G15+(H15+I15+J15+K15)*10+L15</f>
        <v>215430428</v>
      </c>
      <c r="N15" s="40">
        <v>430158103</v>
      </c>
      <c r="O15" s="41">
        <f>(D15-(E15+F15))/M15</f>
        <v>0.022470985389306287</v>
      </c>
      <c r="P15" s="41">
        <v>0.012</v>
      </c>
      <c r="Q15" s="41" t="str">
        <f>IF(O15&gt;P15,"YES","NO")</f>
        <v>YES</v>
      </c>
      <c r="R15" s="42">
        <f>O15+O16</f>
        <v>0.07310404445397123</v>
      </c>
      <c r="S15" s="43" t="str">
        <f>IF(R15&gt;=0.04,"YES","NO")</f>
        <v>YES</v>
      </c>
      <c r="T15" s="126" t="s">
        <v>0</v>
      </c>
      <c r="U15" s="126" t="s">
        <v>0</v>
      </c>
      <c r="V15" s="126" t="s">
        <v>0</v>
      </c>
      <c r="W15" s="126" t="s">
        <v>0</v>
      </c>
      <c r="X15" s="44" t="s">
        <v>0</v>
      </c>
      <c r="Y15" s="126">
        <v>3.33</v>
      </c>
      <c r="Z15" s="126">
        <v>6.26</v>
      </c>
      <c r="AA15" s="126">
        <v>30.7</v>
      </c>
      <c r="AB15" s="126">
        <v>21.57</v>
      </c>
      <c r="AC15" s="43" t="str">
        <f>IF(AA15&gt;AB15,"YES","NO")</f>
        <v>YES</v>
      </c>
    </row>
    <row r="16" spans="1:29" s="17" customFormat="1" ht="47.25" customHeight="1">
      <c r="A16" s="86"/>
      <c r="B16" s="87" t="s">
        <v>22</v>
      </c>
      <c r="C16" s="87"/>
      <c r="D16" s="49">
        <v>12100062</v>
      </c>
      <c r="E16" s="49">
        <v>1162798</v>
      </c>
      <c r="F16" s="49">
        <v>0</v>
      </c>
      <c r="G16" s="49">
        <v>155071834</v>
      </c>
      <c r="H16" s="49">
        <v>1022306</v>
      </c>
      <c r="I16" s="49">
        <v>72214</v>
      </c>
      <c r="J16" s="49">
        <v>1439096</v>
      </c>
      <c r="K16" s="49">
        <v>3491304</v>
      </c>
      <c r="L16" s="49">
        <v>689300</v>
      </c>
      <c r="M16" s="49">
        <f>G16+(H16+I16+J16+K16)*10+L16</f>
        <v>216010334</v>
      </c>
      <c r="N16" s="49">
        <v>430158103</v>
      </c>
      <c r="O16" s="50">
        <f>(D16-(E16+F16))/M16</f>
        <v>0.050633059064664934</v>
      </c>
      <c r="P16" s="50">
        <v>0.027999999999999997</v>
      </c>
      <c r="Q16" s="50" t="str">
        <f>IF(O16&gt;P16,"YES","NO")</f>
        <v>YES</v>
      </c>
      <c r="R16" s="51"/>
      <c r="S16" s="52"/>
      <c r="T16" s="127"/>
      <c r="U16" s="127"/>
      <c r="V16" s="127"/>
      <c r="W16" s="127"/>
      <c r="X16" s="53"/>
      <c r="Y16" s="127"/>
      <c r="Z16" s="127"/>
      <c r="AA16" s="127"/>
      <c r="AB16" s="127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3290591</v>
      </c>
      <c r="E17" s="49">
        <v>81930</v>
      </c>
      <c r="F17" s="49">
        <v>0</v>
      </c>
      <c r="G17" s="49">
        <v>56692500</v>
      </c>
      <c r="H17" s="49">
        <v>593819</v>
      </c>
      <c r="I17" s="49">
        <v>241491</v>
      </c>
      <c r="J17" s="49">
        <v>2808653</v>
      </c>
      <c r="K17" s="49">
        <v>732704</v>
      </c>
      <c r="L17" s="49">
        <v>390574</v>
      </c>
      <c r="M17" s="49">
        <f>G17+(H17+I17+J17+K17)*10+L17</f>
        <v>100849744</v>
      </c>
      <c r="N17" s="49">
        <v>337482069</v>
      </c>
      <c r="O17" s="50">
        <f>(D17-(E17+F17))/M17</f>
        <v>0.031816253296587445</v>
      </c>
      <c r="P17" s="50">
        <v>0.008</v>
      </c>
      <c r="Q17" s="50" t="str">
        <f>IF(O17&gt;P17,"YES","NO")</f>
        <v>YES</v>
      </c>
      <c r="R17" s="51">
        <f>O17+O18</f>
        <v>0.11413232295163941</v>
      </c>
      <c r="S17" s="52" t="str">
        <f>IF(R17&gt;=0.04,"YES","NO")</f>
        <v>YES</v>
      </c>
      <c r="T17" s="127">
        <v>4.55</v>
      </c>
      <c r="U17" s="127">
        <v>14.88</v>
      </c>
      <c r="V17" s="127">
        <v>43.79</v>
      </c>
      <c r="W17" s="127">
        <v>15.42</v>
      </c>
      <c r="X17" s="52" t="str">
        <f>IF(V17&gt;W17,"YES","NO")</f>
        <v>YES</v>
      </c>
      <c r="Y17" s="127">
        <v>2.87</v>
      </c>
      <c r="Z17" s="127">
        <v>11.24</v>
      </c>
      <c r="AA17" s="127">
        <v>39.23</v>
      </c>
      <c r="AB17" s="127">
        <v>21.57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8871674</v>
      </c>
      <c r="E18" s="49">
        <v>570122</v>
      </c>
      <c r="F18" s="49">
        <v>0</v>
      </c>
      <c r="G18" s="49">
        <v>56692499</v>
      </c>
      <c r="H18" s="49">
        <v>593818</v>
      </c>
      <c r="I18" s="49">
        <v>241489</v>
      </c>
      <c r="J18" s="49">
        <v>2808653</v>
      </c>
      <c r="K18" s="49">
        <v>732704</v>
      </c>
      <c r="L18" s="49">
        <v>390574</v>
      </c>
      <c r="M18" s="49">
        <f>G18+(H18+I18+J18+K18)*10+L18</f>
        <v>100849713</v>
      </c>
      <c r="N18" s="49">
        <v>337482069</v>
      </c>
      <c r="O18" s="50">
        <f>(D18-(E18+F18))/M18</f>
        <v>0.08231606965505196</v>
      </c>
      <c r="P18" s="50">
        <v>0.032</v>
      </c>
      <c r="Q18" s="50" t="str">
        <f>IF(O18&gt;P18,"YES","NO")</f>
        <v>YES</v>
      </c>
      <c r="R18" s="51"/>
      <c r="S18" s="52"/>
      <c r="T18" s="127"/>
      <c r="U18" s="127"/>
      <c r="V18" s="127"/>
      <c r="W18" s="127"/>
      <c r="X18" s="52"/>
      <c r="Y18" s="127"/>
      <c r="Z18" s="127"/>
      <c r="AA18" s="127"/>
      <c r="AB18" s="127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4338696</v>
      </c>
      <c r="E19" s="49">
        <v>214013</v>
      </c>
      <c r="F19" s="49">
        <v>0</v>
      </c>
      <c r="G19" s="49">
        <v>41905006</v>
      </c>
      <c r="H19" s="49">
        <v>591971</v>
      </c>
      <c r="I19" s="49">
        <v>49836</v>
      </c>
      <c r="J19" s="49">
        <v>697619</v>
      </c>
      <c r="K19" s="49">
        <v>204932</v>
      </c>
      <c r="L19" s="49">
        <v>19937</v>
      </c>
      <c r="M19" s="49">
        <f>G19+(H19+I19+J19+K19)*10+L19</f>
        <v>57368523</v>
      </c>
      <c r="N19" s="49">
        <v>99822377</v>
      </c>
      <c r="O19" s="50">
        <f>(D19-(E19+F19))/M19</f>
        <v>0.07189801626930503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129">
        <v>5.17</v>
      </c>
      <c r="U19" s="129">
        <v>9.33</v>
      </c>
      <c r="V19" s="129">
        <v>21.78</v>
      </c>
      <c r="W19" s="129">
        <v>15.42</v>
      </c>
      <c r="X19" s="49" t="str">
        <f>IF(V19&gt;W19,"YES","NO")</f>
        <v>YES</v>
      </c>
      <c r="Y19" s="129">
        <v>4.4</v>
      </c>
      <c r="Z19" s="129">
        <v>9.78</v>
      </c>
      <c r="AA19" s="129">
        <v>22.28</v>
      </c>
      <c r="AB19" s="129">
        <v>21.57</v>
      </c>
      <c r="AC19" s="49" t="str">
        <f>IF(AA19&gt;AB19,"YES","NO")</f>
        <v>YES</v>
      </c>
    </row>
    <row r="20" spans="1:29" ht="51.75" customHeight="1">
      <c r="A20" s="89">
        <v>4</v>
      </c>
      <c r="B20" s="87" t="s">
        <v>27</v>
      </c>
      <c r="C20" s="87"/>
      <c r="D20" s="49">
        <v>42573155</v>
      </c>
      <c r="E20" s="49">
        <v>1010638</v>
      </c>
      <c r="F20" s="49">
        <v>0</v>
      </c>
      <c r="G20" s="49">
        <v>169612357</v>
      </c>
      <c r="H20" s="49">
        <v>246276</v>
      </c>
      <c r="I20" s="49">
        <v>189037</v>
      </c>
      <c r="J20" s="49">
        <v>11684362</v>
      </c>
      <c r="K20" s="49">
        <v>1836764</v>
      </c>
      <c r="L20" s="49">
        <v>3085473</v>
      </c>
      <c r="M20" s="49">
        <f>G20+(H20+I20+J20+K20)*10+L20</f>
        <v>312262220</v>
      </c>
      <c r="N20" s="49">
        <v>1200999564</v>
      </c>
      <c r="O20" s="50">
        <f>(D20-(E20+F20))/M20</f>
        <v>0.13310133067010155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129">
        <v>1.86</v>
      </c>
      <c r="U20" s="129">
        <v>9.59</v>
      </c>
      <c r="V20" s="129">
        <v>30.78</v>
      </c>
      <c r="W20" s="129">
        <v>15.42</v>
      </c>
      <c r="X20" s="49" t="str">
        <f>IF(V20&gt;W20,"YES","NO")</f>
        <v>YES</v>
      </c>
      <c r="Y20" s="129">
        <v>4.4</v>
      </c>
      <c r="Z20" s="129">
        <v>9.83</v>
      </c>
      <c r="AA20" s="129">
        <v>31.06</v>
      </c>
      <c r="AB20" s="129">
        <v>21.57</v>
      </c>
      <c r="AC20" s="49" t="str">
        <f>IF(AA20&gt;AB20,"YES","NO")</f>
        <v>YES</v>
      </c>
    </row>
    <row r="21" spans="1:29" s="17" customFormat="1" ht="47.25" customHeight="1">
      <c r="A21" s="89">
        <v>5</v>
      </c>
      <c r="B21" s="87" t="s">
        <v>28</v>
      </c>
      <c r="C21" s="87"/>
      <c r="D21" s="49">
        <v>3066749</v>
      </c>
      <c r="E21" s="49">
        <v>35048</v>
      </c>
      <c r="F21" s="49">
        <v>0</v>
      </c>
      <c r="G21" s="49">
        <v>26717626</v>
      </c>
      <c r="H21" s="49">
        <v>886834</v>
      </c>
      <c r="I21" s="49">
        <v>67252</v>
      </c>
      <c r="J21" s="49">
        <v>481</v>
      </c>
      <c r="K21" s="49">
        <v>83977</v>
      </c>
      <c r="L21" s="49">
        <v>191366</v>
      </c>
      <c r="M21" s="49">
        <f>G21+(H21+I21+J21+K21)*10+L21</f>
        <v>37294432</v>
      </c>
      <c r="N21" s="49">
        <v>156321429</v>
      </c>
      <c r="O21" s="50">
        <f>(D21-(E21+F21))/M21</f>
        <v>0.08129098198894677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129">
        <v>4.6</v>
      </c>
      <c r="U21" s="129">
        <v>14.91</v>
      </c>
      <c r="V21" s="129">
        <v>30.66</v>
      </c>
      <c r="W21" s="129">
        <v>15.42</v>
      </c>
      <c r="X21" s="49" t="str">
        <f>IF(V21&gt;W21,"YES","NO")</f>
        <v>YES</v>
      </c>
      <c r="Y21" s="129">
        <v>3.11</v>
      </c>
      <c r="Z21" s="129">
        <v>12.33</v>
      </c>
      <c r="AA21" s="129">
        <v>27.73</v>
      </c>
      <c r="AB21" s="129">
        <v>21.57</v>
      </c>
      <c r="AC21" s="49" t="str">
        <f>IF(AA21&gt;AB21,"YES","NO")</f>
        <v>YES</v>
      </c>
    </row>
    <row r="22" spans="1:29" s="17" customFormat="1" ht="46.5" customHeight="1">
      <c r="A22" s="89">
        <v>6</v>
      </c>
      <c r="B22" s="87" t="s">
        <v>37</v>
      </c>
      <c r="C22" s="87"/>
      <c r="D22" s="49">
        <v>6191389</v>
      </c>
      <c r="E22" s="49">
        <v>252290</v>
      </c>
      <c r="F22" s="49">
        <v>0</v>
      </c>
      <c r="G22" s="49">
        <v>93215087</v>
      </c>
      <c r="H22" s="49">
        <v>1290421</v>
      </c>
      <c r="I22" s="49">
        <v>132636</v>
      </c>
      <c r="J22" s="49">
        <v>1384410</v>
      </c>
      <c r="K22" s="49">
        <v>560046</v>
      </c>
      <c r="L22" s="49">
        <v>350985</v>
      </c>
      <c r="M22" s="49">
        <f>G22+(H22+I22+J22+K22)*10+L22</f>
        <v>127241202</v>
      </c>
      <c r="N22" s="49">
        <v>265862921</v>
      </c>
      <c r="O22" s="50">
        <f>(D22-(E22+F22))/M22</f>
        <v>0.04667591084215001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129">
        <v>4.72</v>
      </c>
      <c r="U22" s="129">
        <v>17.75</v>
      </c>
      <c r="V22" s="129">
        <v>31.35</v>
      </c>
      <c r="W22" s="129">
        <v>15.42</v>
      </c>
      <c r="X22" s="49" t="str">
        <f>IF(V22&gt;W22,"YES","NO")</f>
        <v>YES</v>
      </c>
      <c r="Y22" s="129">
        <v>3.73</v>
      </c>
      <c r="Z22" s="129">
        <v>13.9</v>
      </c>
      <c r="AA22" s="129">
        <v>27.05</v>
      </c>
      <c r="AB22" s="129">
        <v>21.57</v>
      </c>
      <c r="AC22" s="49" t="str">
        <f>IF(AA22&gt;AB22,"YES","NO")</f>
        <v>YES</v>
      </c>
    </row>
    <row r="23" spans="1:29" s="17" customFormat="1" ht="47.25" customHeight="1">
      <c r="A23" s="89">
        <v>7</v>
      </c>
      <c r="B23" s="87" t="s">
        <v>29</v>
      </c>
      <c r="C23" s="87"/>
      <c r="D23" s="49">
        <v>297547</v>
      </c>
      <c r="E23" s="49">
        <v>4218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24343</v>
      </c>
      <c r="M23" s="49">
        <f>G23+(H23+I23+J23+K23)*10+L23</f>
        <v>24343</v>
      </c>
      <c r="N23" s="49">
        <v>0</v>
      </c>
      <c r="O23" s="50" t="s">
        <v>0</v>
      </c>
      <c r="P23" s="50" t="s">
        <v>0</v>
      </c>
      <c r="Q23" s="50" t="s">
        <v>0</v>
      </c>
      <c r="R23" s="50" t="s">
        <v>1</v>
      </c>
      <c r="S23" s="50" t="s">
        <v>1</v>
      </c>
      <c r="T23" s="129" t="s">
        <v>0</v>
      </c>
      <c r="U23" s="129" t="s">
        <v>0</v>
      </c>
      <c r="V23" s="129" t="s">
        <v>0</v>
      </c>
      <c r="W23" s="129" t="s">
        <v>0</v>
      </c>
      <c r="X23" s="129" t="s">
        <v>0</v>
      </c>
      <c r="Y23" s="129" t="s">
        <v>0</v>
      </c>
      <c r="Z23" s="129" t="s">
        <v>0</v>
      </c>
      <c r="AA23" s="129" t="s">
        <v>0</v>
      </c>
      <c r="AB23" s="129" t="s">
        <v>0</v>
      </c>
      <c r="AC23" s="129" t="s">
        <v>0</v>
      </c>
    </row>
    <row r="24" spans="1:29" s="17" customFormat="1" ht="47.25" customHeight="1">
      <c r="A24" s="89">
        <v>8</v>
      </c>
      <c r="B24" s="87" t="s">
        <v>30</v>
      </c>
      <c r="C24" s="87"/>
      <c r="D24" s="49">
        <v>5376717</v>
      </c>
      <c r="E24" s="49">
        <v>149048</v>
      </c>
      <c r="F24" s="49">
        <v>0</v>
      </c>
      <c r="G24" s="49">
        <v>45679534</v>
      </c>
      <c r="H24" s="49">
        <v>511922</v>
      </c>
      <c r="I24" s="49">
        <v>43901</v>
      </c>
      <c r="J24" s="49">
        <v>468607</v>
      </c>
      <c r="K24" s="49">
        <v>183829</v>
      </c>
      <c r="L24" s="49">
        <v>257436</v>
      </c>
      <c r="M24" s="49">
        <f>G24+(H24+I24+J24+K24)*10+L24</f>
        <v>58019560</v>
      </c>
      <c r="N24" s="49">
        <v>207197796</v>
      </c>
      <c r="O24" s="50">
        <f>(D24-(E24+F24))/M24</f>
        <v>0.09010183806978199</v>
      </c>
      <c r="P24" s="50">
        <v>0.04</v>
      </c>
      <c r="Q24" s="50" t="str">
        <f>IF(O24&gt;P24,"YES","NO")</f>
        <v>YES</v>
      </c>
      <c r="R24" s="50" t="s">
        <v>1</v>
      </c>
      <c r="S24" s="50" t="s">
        <v>1</v>
      </c>
      <c r="T24" s="129">
        <v>4.6</v>
      </c>
      <c r="U24" s="129">
        <v>12.63</v>
      </c>
      <c r="V24" s="129">
        <v>26.53</v>
      </c>
      <c r="W24" s="129">
        <v>15.42</v>
      </c>
      <c r="X24" s="49" t="str">
        <f>IF(V24&gt;W24,"YES","NO")</f>
        <v>YES</v>
      </c>
      <c r="Y24" s="129">
        <v>3.93</v>
      </c>
      <c r="Z24" s="129">
        <v>10.76</v>
      </c>
      <c r="AA24" s="129">
        <v>24.44</v>
      </c>
      <c r="AB24" s="129">
        <v>21.57</v>
      </c>
      <c r="AC24" s="49" t="str">
        <f>IF(AA24&gt;AB24,"YES","NO")</f>
        <v>YES</v>
      </c>
    </row>
    <row r="25" spans="1:29" s="17" customFormat="1" ht="47.25" customHeight="1">
      <c r="A25" s="102">
        <v>9</v>
      </c>
      <c r="B25" s="103" t="s">
        <v>31</v>
      </c>
      <c r="C25" s="103"/>
      <c r="D25" s="74">
        <v>2569576</v>
      </c>
      <c r="E25" s="74">
        <v>17512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f>G25+(H25+I25+J25+K25)*10+L25</f>
        <v>0</v>
      </c>
      <c r="N25" s="74">
        <v>0</v>
      </c>
      <c r="O25" s="76" t="s">
        <v>0</v>
      </c>
      <c r="P25" s="76" t="s">
        <v>0</v>
      </c>
      <c r="Q25" s="76" t="s">
        <v>0</v>
      </c>
      <c r="R25" s="76" t="s">
        <v>1</v>
      </c>
      <c r="S25" s="76" t="s">
        <v>1</v>
      </c>
      <c r="T25" s="134" t="s">
        <v>0</v>
      </c>
      <c r="U25" s="134" t="s">
        <v>0</v>
      </c>
      <c r="V25" s="134" t="s">
        <v>0</v>
      </c>
      <c r="W25" s="134" t="s">
        <v>0</v>
      </c>
      <c r="X25" s="134" t="s">
        <v>0</v>
      </c>
      <c r="Y25" s="134" t="s">
        <v>0</v>
      </c>
      <c r="Z25" s="134" t="s">
        <v>0</v>
      </c>
      <c r="AA25" s="134" t="s">
        <v>0</v>
      </c>
      <c r="AB25" s="134" t="s">
        <v>0</v>
      </c>
      <c r="AC25" s="134" t="s">
        <v>0</v>
      </c>
    </row>
    <row r="26" spans="1:29" s="17" customFormat="1" ht="47.25" customHeight="1">
      <c r="A26" s="95" t="s">
        <v>32</v>
      </c>
      <c r="B26" s="95"/>
      <c r="C26" s="95"/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1" t="s">
        <v>1</v>
      </c>
      <c r="Q26" s="41" t="s">
        <v>1</v>
      </c>
      <c r="R26" s="41" t="s">
        <v>1</v>
      </c>
      <c r="S26" s="41" t="s">
        <v>1</v>
      </c>
      <c r="T26" s="131">
        <v>3.17</v>
      </c>
      <c r="U26" s="131">
        <v>10.25</v>
      </c>
      <c r="V26" s="131">
        <v>31.51</v>
      </c>
      <c r="W26" s="41" t="s">
        <v>1</v>
      </c>
      <c r="X26" s="41" t="s">
        <v>1</v>
      </c>
      <c r="Y26" s="131">
        <v>3.86</v>
      </c>
      <c r="Z26" s="131">
        <v>9.38</v>
      </c>
      <c r="AA26" s="131">
        <v>30.52</v>
      </c>
      <c r="AB26" s="41" t="s">
        <v>1</v>
      </c>
      <c r="AC26" s="41" t="s">
        <v>1</v>
      </c>
    </row>
    <row r="27" spans="1:29" s="17" customFormat="1" ht="47.25" customHeight="1">
      <c r="A27" s="96" t="s">
        <v>33</v>
      </c>
      <c r="B27" s="96"/>
      <c r="C27" s="96"/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69" t="s">
        <v>1</v>
      </c>
      <c r="P27" s="70" t="s">
        <v>1</v>
      </c>
      <c r="Q27" s="70" t="s">
        <v>1</v>
      </c>
      <c r="R27" s="70" t="s">
        <v>1</v>
      </c>
      <c r="S27" s="70" t="s">
        <v>1</v>
      </c>
      <c r="T27" s="132" t="s">
        <v>1</v>
      </c>
      <c r="U27" s="132" t="s">
        <v>1</v>
      </c>
      <c r="V27" s="133">
        <v>30.85</v>
      </c>
      <c r="W27" s="70" t="s">
        <v>1</v>
      </c>
      <c r="X27" s="70" t="s">
        <v>1</v>
      </c>
      <c r="Y27" s="132" t="s">
        <v>1</v>
      </c>
      <c r="Z27" s="132" t="s">
        <v>1</v>
      </c>
      <c r="AA27" s="133">
        <v>30.52</v>
      </c>
      <c r="AB27" s="70" t="s">
        <v>1</v>
      </c>
      <c r="AC27" s="70" t="s">
        <v>1</v>
      </c>
    </row>
    <row r="28" spans="1:28" s="17" customFormat="1" ht="15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2"/>
      <c r="X28" s="22"/>
      <c r="Y28" s="22"/>
      <c r="Z28" s="22"/>
      <c r="AA28" s="23"/>
      <c r="AB28" s="22"/>
    </row>
    <row r="29" spans="1:28" s="25" customFormat="1" ht="11.25" customHeight="1">
      <c r="A29" s="24" t="s">
        <v>34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5.75" customHeight="1">
      <c r="A30" s="24" t="s">
        <v>73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1"/>
      <c r="O30" s="2"/>
      <c r="P30" s="2"/>
      <c r="Q30" s="2"/>
      <c r="R30" s="2"/>
      <c r="S30" s="2"/>
      <c r="T30" s="23"/>
      <c r="U30" s="23"/>
      <c r="V30" s="23"/>
      <c r="W30" s="23"/>
      <c r="X30" s="23"/>
      <c r="Y30" s="23"/>
      <c r="Z30" s="23"/>
      <c r="AA30" s="23"/>
      <c r="AB30" s="23"/>
    </row>
  </sheetData>
  <sheetProtection/>
  <mergeCells count="69"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  <mergeCell ref="A27:C27"/>
    <mergeCell ref="R17:R18"/>
    <mergeCell ref="S17:S18"/>
    <mergeCell ref="B23:C23"/>
    <mergeCell ref="B24:C24"/>
    <mergeCell ref="B25:C25"/>
    <mergeCell ref="B20:C20"/>
    <mergeCell ref="B22:C22"/>
    <mergeCell ref="B19:C19"/>
    <mergeCell ref="B21:C21"/>
    <mergeCell ref="A26:C26"/>
    <mergeCell ref="A15:A16"/>
    <mergeCell ref="B15:C15"/>
    <mergeCell ref="A17:A18"/>
    <mergeCell ref="B17:C17"/>
    <mergeCell ref="B16:C16"/>
    <mergeCell ref="B18:C18"/>
    <mergeCell ref="B14:C14"/>
    <mergeCell ref="S15:S16"/>
    <mergeCell ref="W17:W18"/>
    <mergeCell ref="V17:V18"/>
    <mergeCell ref="R15:R16"/>
    <mergeCell ref="T15:T16"/>
    <mergeCell ref="U15:U16"/>
    <mergeCell ref="T17:T18"/>
    <mergeCell ref="U17:U18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G12:G13"/>
    <mergeCell ref="H12:K12"/>
    <mergeCell ref="M12:M13"/>
    <mergeCell ref="D12:D13"/>
    <mergeCell ref="N12:N13"/>
    <mergeCell ref="O12:O13"/>
    <mergeCell ref="Y17:Y18"/>
    <mergeCell ref="Z17:Z18"/>
    <mergeCell ref="AA17:AA18"/>
    <mergeCell ref="AB17:AB18"/>
    <mergeCell ref="Y15:Y16"/>
    <mergeCell ref="Z15:Z16"/>
    <mergeCell ref="AA15:AA16"/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tabSelected="1"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79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76</v>
      </c>
      <c r="U12" s="13" t="s">
        <v>75</v>
      </c>
      <c r="V12" s="13" t="s">
        <v>74</v>
      </c>
      <c r="W12" s="8" t="s">
        <v>17</v>
      </c>
      <c r="X12" s="8" t="s">
        <v>40</v>
      </c>
      <c r="Y12" s="13" t="s">
        <v>76</v>
      </c>
      <c r="Z12" s="13" t="s">
        <v>75</v>
      </c>
      <c r="AA12" s="13" t="s">
        <v>74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6131969</v>
      </c>
      <c r="E15" s="40">
        <v>1258047</v>
      </c>
      <c r="F15" s="40">
        <v>0</v>
      </c>
      <c r="G15" s="40">
        <v>151699085</v>
      </c>
      <c r="H15" s="40">
        <v>1190550</v>
      </c>
      <c r="I15" s="40">
        <v>98184</v>
      </c>
      <c r="J15" s="40">
        <v>1371498</v>
      </c>
      <c r="K15" s="40">
        <v>3515723</v>
      </c>
      <c r="L15" s="40">
        <v>109394</v>
      </c>
      <c r="M15" s="40">
        <f>G15+(H15+I15+J15+K15)*10+L15</f>
        <v>213568029</v>
      </c>
      <c r="N15" s="40">
        <v>435457553</v>
      </c>
      <c r="O15" s="41">
        <f>(D15-(E15+F15))/M15</f>
        <v>0.02282140272971288</v>
      </c>
      <c r="P15" s="41">
        <f>0.04*0.3</f>
        <v>0.012</v>
      </c>
      <c r="Q15" s="41" t="str">
        <f>IF(O15&gt;P15,"YES","NO")</f>
        <v>YES</v>
      </c>
      <c r="R15" s="42">
        <f>O15+O16</f>
        <v>0.07572953373737354</v>
      </c>
      <c r="S15" s="43" t="str">
        <f>IF(R15&gt;=0.04,"YES","NO")</f>
        <v>YES</v>
      </c>
      <c r="T15" s="126" t="s">
        <v>0</v>
      </c>
      <c r="U15" s="126" t="s">
        <v>0</v>
      </c>
      <c r="V15" s="126" t="s">
        <v>0</v>
      </c>
      <c r="W15" s="126" t="s">
        <v>0</v>
      </c>
      <c r="X15" s="44" t="s">
        <v>0</v>
      </c>
      <c r="Y15" s="126">
        <v>4.71</v>
      </c>
      <c r="Z15" s="126">
        <v>5.67</v>
      </c>
      <c r="AA15" s="126">
        <v>34.05</v>
      </c>
      <c r="AB15" s="126">
        <v>23.78</v>
      </c>
      <c r="AC15" s="43" t="str">
        <f>IF(AA15&gt;AB15,"YES","NO")</f>
        <v>YES</v>
      </c>
    </row>
    <row r="16" spans="1:29" s="17" customFormat="1" ht="47.25" customHeight="1">
      <c r="A16" s="86"/>
      <c r="B16" s="87" t="s">
        <v>22</v>
      </c>
      <c r="C16" s="87"/>
      <c r="D16" s="49">
        <v>12453352</v>
      </c>
      <c r="E16" s="49">
        <v>1123185</v>
      </c>
      <c r="F16" s="49">
        <v>0</v>
      </c>
      <c r="G16" s="49">
        <v>151699085</v>
      </c>
      <c r="H16" s="49">
        <v>1190550</v>
      </c>
      <c r="I16" s="49">
        <v>98184</v>
      </c>
      <c r="J16" s="49">
        <v>1371498</v>
      </c>
      <c r="K16" s="49">
        <v>3515723</v>
      </c>
      <c r="L16" s="49">
        <v>689300</v>
      </c>
      <c r="M16" s="49">
        <f>G16+(H16+I16+J16+K16)*10+L16</f>
        <v>214147935</v>
      </c>
      <c r="N16" s="49">
        <v>435457553</v>
      </c>
      <c r="O16" s="50">
        <f>(D16-(E16+F16))/M16</f>
        <v>0.05290813100766066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127"/>
      <c r="U16" s="127"/>
      <c r="V16" s="127"/>
      <c r="W16" s="127"/>
      <c r="X16" s="53"/>
      <c r="Y16" s="127"/>
      <c r="Z16" s="127"/>
      <c r="AA16" s="127"/>
      <c r="AB16" s="127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3322172</v>
      </c>
      <c r="E17" s="49">
        <v>71345</v>
      </c>
      <c r="F17" s="49">
        <v>0</v>
      </c>
      <c r="G17" s="49">
        <v>57004613</v>
      </c>
      <c r="H17" s="49">
        <v>855369</v>
      </c>
      <c r="I17" s="49">
        <v>308852</v>
      </c>
      <c r="J17" s="49">
        <v>2783581</v>
      </c>
      <c r="K17" s="49">
        <v>752708</v>
      </c>
      <c r="L17" s="49">
        <v>390574</v>
      </c>
      <c r="M17" s="49">
        <f>G17+(H17+I17+J17+K17)*10+L17</f>
        <v>104400287</v>
      </c>
      <c r="N17" s="49">
        <v>341329326</v>
      </c>
      <c r="O17" s="50">
        <f>(D17-(E17+F17))/M17</f>
        <v>0.031138104055212033</v>
      </c>
      <c r="P17" s="50">
        <f>0.04*0.2</f>
        <v>0.008</v>
      </c>
      <c r="Q17" s="50" t="str">
        <f>IF(O17&gt;P17,"YES","NO")</f>
        <v>YES</v>
      </c>
      <c r="R17" s="51">
        <f>O17+O18</f>
        <v>0.11204686826199485</v>
      </c>
      <c r="S17" s="52" t="str">
        <f>IF(R17&gt;=0.04,"YES","NO")</f>
        <v>YES</v>
      </c>
      <c r="T17" s="127">
        <v>4.53</v>
      </c>
      <c r="U17" s="127">
        <v>14.88</v>
      </c>
      <c r="V17" s="127">
        <v>45.38</v>
      </c>
      <c r="W17" s="127">
        <v>16.89</v>
      </c>
      <c r="X17" s="52" t="str">
        <f>IF(V17&gt;W17,"YES","NO")</f>
        <v>YES</v>
      </c>
      <c r="Y17" s="127">
        <v>3.37</v>
      </c>
      <c r="Z17" s="127">
        <v>11.2</v>
      </c>
      <c r="AA17" s="127">
        <v>40.72</v>
      </c>
      <c r="AB17" s="127">
        <v>23.78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8911589</v>
      </c>
      <c r="E18" s="49">
        <v>474506</v>
      </c>
      <c r="F18" s="49">
        <v>0</v>
      </c>
      <c r="G18" s="49">
        <v>57004613</v>
      </c>
      <c r="H18" s="49">
        <v>855368</v>
      </c>
      <c r="I18" s="49">
        <v>308852</v>
      </c>
      <c r="J18" s="49">
        <v>2783581</v>
      </c>
      <c r="K18" s="49">
        <v>752708</v>
      </c>
      <c r="L18" s="49">
        <v>269272</v>
      </c>
      <c r="M18" s="49">
        <f>G18+(H18+I18+J18+K18)*10+L18</f>
        <v>104278975</v>
      </c>
      <c r="N18" s="49">
        <v>341329326</v>
      </c>
      <c r="O18" s="50">
        <f>(D18-(E18+F18))/M18</f>
        <v>0.08090876420678282</v>
      </c>
      <c r="P18" s="50">
        <f>0.04*0.8</f>
        <v>0.032</v>
      </c>
      <c r="Q18" s="50" t="str">
        <f>IF(O18&gt;P18,"YES","NO")</f>
        <v>YES</v>
      </c>
      <c r="R18" s="51"/>
      <c r="S18" s="52"/>
      <c r="T18" s="127"/>
      <c r="U18" s="127"/>
      <c r="V18" s="127"/>
      <c r="W18" s="127"/>
      <c r="X18" s="52"/>
      <c r="Y18" s="127"/>
      <c r="Z18" s="127"/>
      <c r="AA18" s="127"/>
      <c r="AB18" s="127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4322416</v>
      </c>
      <c r="E19" s="49">
        <v>209968</v>
      </c>
      <c r="F19" s="49">
        <v>0</v>
      </c>
      <c r="G19" s="49">
        <v>42201236</v>
      </c>
      <c r="H19" s="49">
        <v>826008</v>
      </c>
      <c r="I19" s="49">
        <v>98175</v>
      </c>
      <c r="J19" s="49">
        <v>718931</v>
      </c>
      <c r="K19" s="49">
        <v>207714</v>
      </c>
      <c r="L19" s="49">
        <v>19937</v>
      </c>
      <c r="M19" s="49">
        <f>G19+(H19+I19+J19+K19)*10+L19</f>
        <v>60729453</v>
      </c>
      <c r="N19" s="49">
        <v>101134114</v>
      </c>
      <c r="O19" s="50">
        <f>(D19-(E19+F19))/M19</f>
        <v>0.06771752085433735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129">
        <v>5.05</v>
      </c>
      <c r="U19" s="129">
        <v>8.99</v>
      </c>
      <c r="V19" s="129">
        <v>22.43</v>
      </c>
      <c r="W19" s="129">
        <v>16.89</v>
      </c>
      <c r="X19" s="49" t="str">
        <f>IF(V19&gt;W19,"YES","NO")</f>
        <v>YES</v>
      </c>
      <c r="Y19" s="129">
        <v>4.31</v>
      </c>
      <c r="Z19" s="129">
        <v>9.59</v>
      </c>
      <c r="AA19" s="129">
        <v>23.11</v>
      </c>
      <c r="AB19" s="129">
        <v>23.78</v>
      </c>
      <c r="AC19" s="49" t="str">
        <f>IF(AA19&gt;AB19,"YES","NO")</f>
        <v>NO</v>
      </c>
    </row>
    <row r="20" spans="1:29" ht="51.75" customHeight="1">
      <c r="A20" s="89">
        <v>4</v>
      </c>
      <c r="B20" s="87" t="s">
        <v>27</v>
      </c>
      <c r="C20" s="87"/>
      <c r="D20" s="49">
        <v>42918995</v>
      </c>
      <c r="E20" s="49">
        <v>1125594</v>
      </c>
      <c r="F20" s="49">
        <v>0</v>
      </c>
      <c r="G20" s="49">
        <v>175633053</v>
      </c>
      <c r="H20" s="49">
        <v>243643</v>
      </c>
      <c r="I20" s="49">
        <v>181063</v>
      </c>
      <c r="J20" s="49">
        <v>11121536</v>
      </c>
      <c r="K20" s="49">
        <v>2033019</v>
      </c>
      <c r="L20" s="49">
        <v>3085473</v>
      </c>
      <c r="M20" s="49">
        <f>G20+(H20+I20+J20+K20)*10+L20</f>
        <v>314511136</v>
      </c>
      <c r="N20" s="49">
        <v>1213094311</v>
      </c>
      <c r="O20" s="50">
        <f>(D20-(E20+F20))/M20</f>
        <v>0.13288369223276086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129">
        <v>1.84</v>
      </c>
      <c r="U20" s="129">
        <v>8.99</v>
      </c>
      <c r="V20" s="129">
        <v>33.59</v>
      </c>
      <c r="W20" s="129">
        <v>16.89</v>
      </c>
      <c r="X20" s="49" t="str">
        <f>IF(V20&gt;W20,"YES","NO")</f>
        <v>YES</v>
      </c>
      <c r="Y20" s="129">
        <v>4.37</v>
      </c>
      <c r="Z20" s="129">
        <v>9.55</v>
      </c>
      <c r="AA20" s="129">
        <v>34.28</v>
      </c>
      <c r="AB20" s="129">
        <v>23.78</v>
      </c>
      <c r="AC20" s="49" t="str">
        <f>IF(AA20&gt;AB20,"YES","NO")</f>
        <v>YES</v>
      </c>
    </row>
    <row r="21" spans="1:29" s="17" customFormat="1" ht="47.25" customHeight="1">
      <c r="A21" s="89">
        <v>5</v>
      </c>
      <c r="B21" s="87" t="s">
        <v>28</v>
      </c>
      <c r="C21" s="87"/>
      <c r="D21" s="49">
        <v>3077015</v>
      </c>
      <c r="E21" s="49">
        <v>35479</v>
      </c>
      <c r="F21" s="49">
        <v>0</v>
      </c>
      <c r="G21" s="49">
        <v>25552144</v>
      </c>
      <c r="H21" s="49">
        <v>1067367</v>
      </c>
      <c r="I21" s="49">
        <v>92513</v>
      </c>
      <c r="J21" s="49">
        <v>479</v>
      </c>
      <c r="K21" s="49">
        <v>72433</v>
      </c>
      <c r="L21" s="49">
        <v>191366</v>
      </c>
      <c r="M21" s="49">
        <f>G21+(H21+I21+J21+K21)*10+L21</f>
        <v>38071430</v>
      </c>
      <c r="N21" s="49">
        <v>158281555</v>
      </c>
      <c r="O21" s="50">
        <f>(D21-(E21+F21))/M21</f>
        <v>0.07989024840937155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129">
        <v>4.59</v>
      </c>
      <c r="U21" s="129">
        <v>14.85</v>
      </c>
      <c r="V21" s="129">
        <v>31.4</v>
      </c>
      <c r="W21" s="129">
        <v>16.89</v>
      </c>
      <c r="X21" s="49" t="str">
        <f>IF(V21&gt;W21,"YES","NO")</f>
        <v>YES</v>
      </c>
      <c r="Y21" s="129">
        <v>3.65</v>
      </c>
      <c r="Z21" s="129">
        <v>12.24</v>
      </c>
      <c r="AA21" s="129">
        <v>28.42</v>
      </c>
      <c r="AB21" s="129">
        <v>23.78</v>
      </c>
      <c r="AC21" s="49" t="str">
        <f>IF(AA21&gt;AB21,"YES","NO")</f>
        <v>YES</v>
      </c>
    </row>
    <row r="22" spans="1:29" s="17" customFormat="1" ht="46.5" customHeight="1">
      <c r="A22" s="89">
        <v>6</v>
      </c>
      <c r="B22" s="87" t="s">
        <v>37</v>
      </c>
      <c r="C22" s="87"/>
      <c r="D22" s="49">
        <v>6442354</v>
      </c>
      <c r="E22" s="49">
        <v>311045</v>
      </c>
      <c r="F22" s="49">
        <v>0</v>
      </c>
      <c r="G22" s="49">
        <v>97992936</v>
      </c>
      <c r="H22" s="49">
        <v>1103244</v>
      </c>
      <c r="I22" s="49">
        <v>123364</v>
      </c>
      <c r="J22" s="49">
        <v>1313917</v>
      </c>
      <c r="K22" s="49">
        <v>560696</v>
      </c>
      <c r="L22" s="49">
        <v>350985</v>
      </c>
      <c r="M22" s="49">
        <f>G22+(H22+I22+J22+K22)*10+L22</f>
        <v>129356131</v>
      </c>
      <c r="N22" s="49">
        <v>268062892</v>
      </c>
      <c r="O22" s="50">
        <f>(D22-(E22+F22))/M22</f>
        <v>0.04739867335704405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129">
        <v>4.45</v>
      </c>
      <c r="U22" s="129">
        <v>17.59</v>
      </c>
      <c r="V22" s="129">
        <v>32.17</v>
      </c>
      <c r="W22" s="129">
        <v>16.89</v>
      </c>
      <c r="X22" s="49" t="str">
        <f>IF(V22&gt;W22,"YES","NO")</f>
        <v>YES</v>
      </c>
      <c r="Y22" s="129">
        <v>3.57</v>
      </c>
      <c r="Z22" s="129">
        <v>13.77</v>
      </c>
      <c r="AA22" s="129">
        <v>27.87</v>
      </c>
      <c r="AB22" s="129">
        <v>23.78</v>
      </c>
      <c r="AC22" s="49" t="str">
        <f>IF(AA22&gt;AB22,"YES","NO")</f>
        <v>YES</v>
      </c>
    </row>
    <row r="23" spans="1:29" s="17" customFormat="1" ht="47.25" customHeight="1">
      <c r="A23" s="89">
        <v>7</v>
      </c>
      <c r="B23" s="87" t="s">
        <v>29</v>
      </c>
      <c r="C23" s="87"/>
      <c r="D23" s="49">
        <v>278938</v>
      </c>
      <c r="E23" s="49">
        <v>2361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24343</v>
      </c>
      <c r="M23" s="49">
        <f>G23+(H23+I23+J23+K23)*10+L23</f>
        <v>24343</v>
      </c>
      <c r="N23" s="49">
        <v>0</v>
      </c>
      <c r="O23" s="50" t="s">
        <v>0</v>
      </c>
      <c r="P23" s="50" t="s">
        <v>0</v>
      </c>
      <c r="Q23" s="50" t="s">
        <v>0</v>
      </c>
      <c r="R23" s="50" t="s">
        <v>1</v>
      </c>
      <c r="S23" s="50" t="s">
        <v>1</v>
      </c>
      <c r="T23" s="50" t="s">
        <v>0</v>
      </c>
      <c r="U23" s="50" t="s">
        <v>0</v>
      </c>
      <c r="V23" s="50" t="s">
        <v>0</v>
      </c>
      <c r="W23" s="50" t="s">
        <v>0</v>
      </c>
      <c r="X23" s="50" t="s">
        <v>0</v>
      </c>
      <c r="Y23" s="50" t="s">
        <v>0</v>
      </c>
      <c r="Z23" s="50" t="s">
        <v>0</v>
      </c>
      <c r="AA23" s="50" t="s">
        <v>0</v>
      </c>
      <c r="AB23" s="50" t="s">
        <v>0</v>
      </c>
      <c r="AC23" s="50" t="s">
        <v>0</v>
      </c>
    </row>
    <row r="24" spans="1:29" s="17" customFormat="1" ht="47.25" customHeight="1">
      <c r="A24" s="89">
        <v>8</v>
      </c>
      <c r="B24" s="87" t="s">
        <v>30</v>
      </c>
      <c r="C24" s="87"/>
      <c r="D24" s="49">
        <v>5178858</v>
      </c>
      <c r="E24" s="49">
        <v>99437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257436</v>
      </c>
      <c r="M24" s="49">
        <f>G24+(H24+I24+J24+K24)*10+L24</f>
        <v>257436</v>
      </c>
      <c r="N24" s="49">
        <v>0</v>
      </c>
      <c r="O24" s="50" t="s">
        <v>0</v>
      </c>
      <c r="P24" s="50" t="s">
        <v>0</v>
      </c>
      <c r="Q24" s="50" t="s">
        <v>0</v>
      </c>
      <c r="R24" s="50" t="s">
        <v>1</v>
      </c>
      <c r="S24" s="50" t="s">
        <v>1</v>
      </c>
      <c r="T24" s="50" t="s">
        <v>0</v>
      </c>
      <c r="U24" s="50" t="s">
        <v>0</v>
      </c>
      <c r="V24" s="50" t="s">
        <v>0</v>
      </c>
      <c r="W24" s="50" t="s">
        <v>0</v>
      </c>
      <c r="X24" s="50" t="s">
        <v>0</v>
      </c>
      <c r="Y24" s="50" t="s">
        <v>0</v>
      </c>
      <c r="Z24" s="50" t="s">
        <v>0</v>
      </c>
      <c r="AA24" s="50" t="s">
        <v>0</v>
      </c>
      <c r="AB24" s="50" t="s">
        <v>0</v>
      </c>
      <c r="AC24" s="50" t="s">
        <v>0</v>
      </c>
    </row>
    <row r="25" spans="1:29" s="17" customFormat="1" ht="47.25" customHeight="1">
      <c r="A25" s="102">
        <v>9</v>
      </c>
      <c r="B25" s="103" t="s">
        <v>31</v>
      </c>
      <c r="C25" s="103"/>
      <c r="D25" s="74">
        <v>2511116</v>
      </c>
      <c r="E25" s="74">
        <v>9795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f>G25+(H25+I25+J25+K25)*10+L25</f>
        <v>0</v>
      </c>
      <c r="N25" s="74">
        <v>0</v>
      </c>
      <c r="O25" s="76" t="s">
        <v>0</v>
      </c>
      <c r="P25" s="76" t="s">
        <v>0</v>
      </c>
      <c r="Q25" s="76" t="s">
        <v>0</v>
      </c>
      <c r="R25" s="76" t="s">
        <v>1</v>
      </c>
      <c r="S25" s="76" t="s">
        <v>1</v>
      </c>
      <c r="T25" s="76" t="s">
        <v>0</v>
      </c>
      <c r="U25" s="76" t="s">
        <v>0</v>
      </c>
      <c r="V25" s="76" t="s">
        <v>0</v>
      </c>
      <c r="W25" s="76" t="s">
        <v>0</v>
      </c>
      <c r="X25" s="76" t="s">
        <v>0</v>
      </c>
      <c r="Y25" s="76" t="s">
        <v>0</v>
      </c>
      <c r="Z25" s="76" t="s">
        <v>0</v>
      </c>
      <c r="AA25" s="76" t="s">
        <v>0</v>
      </c>
      <c r="AB25" s="76" t="s">
        <v>0</v>
      </c>
      <c r="AC25" s="76" t="s">
        <v>0</v>
      </c>
    </row>
    <row r="26" spans="1:29" s="17" customFormat="1" ht="47.25" customHeight="1">
      <c r="A26" s="95" t="s">
        <v>32</v>
      </c>
      <c r="B26" s="95"/>
      <c r="C26" s="95"/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1" t="s">
        <v>1</v>
      </c>
      <c r="Q26" s="41" t="s">
        <v>1</v>
      </c>
      <c r="R26" s="41" t="s">
        <v>1</v>
      </c>
      <c r="S26" s="41" t="s">
        <v>1</v>
      </c>
      <c r="T26" s="131">
        <v>2.92</v>
      </c>
      <c r="U26" s="131">
        <v>9.57</v>
      </c>
      <c r="V26" s="131">
        <v>34.29</v>
      </c>
      <c r="W26" s="41" t="s">
        <v>1</v>
      </c>
      <c r="X26" s="41" t="s">
        <v>1</v>
      </c>
      <c r="Y26" s="131">
        <v>4.21</v>
      </c>
      <c r="Z26" s="131">
        <v>8.97</v>
      </c>
      <c r="AA26" s="135">
        <v>33.6</v>
      </c>
      <c r="AB26" s="41" t="s">
        <v>1</v>
      </c>
      <c r="AC26" s="41" t="s">
        <v>1</v>
      </c>
    </row>
    <row r="27" spans="1:29" s="17" customFormat="1" ht="47.25" customHeight="1">
      <c r="A27" s="96" t="s">
        <v>33</v>
      </c>
      <c r="B27" s="96"/>
      <c r="C27" s="96"/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69" t="s">
        <v>1</v>
      </c>
      <c r="P27" s="70" t="s">
        <v>1</v>
      </c>
      <c r="Q27" s="70" t="s">
        <v>1</v>
      </c>
      <c r="R27" s="70" t="s">
        <v>1</v>
      </c>
      <c r="S27" s="70" t="s">
        <v>1</v>
      </c>
      <c r="T27" s="70" t="s">
        <v>1</v>
      </c>
      <c r="U27" s="70" t="s">
        <v>1</v>
      </c>
      <c r="V27" s="133">
        <v>33.78</v>
      </c>
      <c r="W27" s="70" t="s">
        <v>1</v>
      </c>
      <c r="X27" s="70" t="s">
        <v>1</v>
      </c>
      <c r="Y27" s="70" t="s">
        <v>1</v>
      </c>
      <c r="Z27" s="70" t="s">
        <v>1</v>
      </c>
      <c r="AA27" s="133">
        <v>33.98</v>
      </c>
      <c r="AB27" s="70" t="s">
        <v>1</v>
      </c>
      <c r="AC27" s="70" t="s">
        <v>1</v>
      </c>
    </row>
    <row r="28" spans="1:28" s="17" customFormat="1" ht="15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2"/>
      <c r="X28" s="22"/>
      <c r="Y28" s="22"/>
      <c r="Z28" s="22"/>
      <c r="AA28" s="23"/>
      <c r="AB28" s="22"/>
    </row>
    <row r="29" spans="1:28" s="25" customFormat="1" ht="11.25" customHeight="1">
      <c r="A29" s="24" t="s">
        <v>34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5.75" customHeight="1">
      <c r="A30" s="24" t="s">
        <v>78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1"/>
      <c r="O30" s="2"/>
      <c r="P30" s="2"/>
      <c r="Q30" s="2"/>
      <c r="R30" s="2"/>
      <c r="S30" s="2"/>
      <c r="T30" s="23"/>
      <c r="U30" s="23"/>
      <c r="V30" s="23"/>
      <c r="W30" s="23"/>
      <c r="X30" s="23"/>
      <c r="Y30" s="23"/>
      <c r="Z30" s="23"/>
      <c r="AA30" s="23"/>
      <c r="AB30" s="23"/>
    </row>
  </sheetData>
  <sheetProtection/>
  <mergeCells count="69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S15:S16"/>
    <mergeCell ref="W17:W18"/>
    <mergeCell ref="V17:V18"/>
    <mergeCell ref="R15:R16"/>
    <mergeCell ref="T15:T16"/>
    <mergeCell ref="U15:U16"/>
    <mergeCell ref="T17:T18"/>
    <mergeCell ref="U17:U18"/>
    <mergeCell ref="A26:C26"/>
    <mergeCell ref="A15:A16"/>
    <mergeCell ref="B15:C15"/>
    <mergeCell ref="A17:A18"/>
    <mergeCell ref="B17:C17"/>
    <mergeCell ref="B16:C16"/>
    <mergeCell ref="B18:C18"/>
    <mergeCell ref="A27:C27"/>
    <mergeCell ref="R17:R18"/>
    <mergeCell ref="S17:S18"/>
    <mergeCell ref="B23:C23"/>
    <mergeCell ref="B24:C24"/>
    <mergeCell ref="B25:C25"/>
    <mergeCell ref="B20:C20"/>
    <mergeCell ref="B22:C22"/>
    <mergeCell ref="B19:C19"/>
    <mergeCell ref="B21:C21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51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50</v>
      </c>
      <c r="U12" s="13" t="s">
        <v>49</v>
      </c>
      <c r="V12" s="13" t="s">
        <v>48</v>
      </c>
      <c r="W12" s="8" t="s">
        <v>17</v>
      </c>
      <c r="X12" s="8" t="s">
        <v>40</v>
      </c>
      <c r="Y12" s="13" t="s">
        <v>50</v>
      </c>
      <c r="Z12" s="13" t="s">
        <v>49</v>
      </c>
      <c r="AA12" s="13" t="s">
        <v>48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3307433</v>
      </c>
      <c r="E15" s="40">
        <v>150014</v>
      </c>
      <c r="F15" s="40">
        <v>0</v>
      </c>
      <c r="G15" s="40">
        <v>173932750</v>
      </c>
      <c r="H15" s="40">
        <v>429630</v>
      </c>
      <c r="I15" s="40">
        <v>37672</v>
      </c>
      <c r="J15" s="40">
        <v>1303589</v>
      </c>
      <c r="K15" s="40">
        <v>3085227</v>
      </c>
      <c r="L15" s="40">
        <v>1155519</v>
      </c>
      <c r="M15" s="40">
        <f>G15+(H15+I15+J15+K15)*10+L15</f>
        <v>223649449</v>
      </c>
      <c r="N15" s="40">
        <v>401551253</v>
      </c>
      <c r="O15" s="41">
        <f>(D15-(E15+F15))/M15</f>
        <v>0.014117714191193917</v>
      </c>
      <c r="P15" s="41">
        <f>0.04*0.3</f>
        <v>0.012</v>
      </c>
      <c r="Q15" s="41" t="str">
        <f>IF(O15&gt;P15,"YES","NO")</f>
        <v>YES</v>
      </c>
      <c r="R15" s="42">
        <f>O15+O16</f>
        <v>0.05539359375108822</v>
      </c>
      <c r="S15" s="43" t="str">
        <f>IF(R15&gt;=0.04,"YES","NO")</f>
        <v>YES</v>
      </c>
      <c r="T15" s="44" t="s">
        <v>0</v>
      </c>
      <c r="U15" s="44" t="s">
        <v>0</v>
      </c>
      <c r="V15" s="44" t="s">
        <v>0</v>
      </c>
      <c r="W15" s="44" t="s">
        <v>0</v>
      </c>
      <c r="X15" s="44" t="s">
        <v>0</v>
      </c>
      <c r="Y15" s="45">
        <v>1.71</v>
      </c>
      <c r="Z15" s="45">
        <v>5.88</v>
      </c>
      <c r="AA15" s="45">
        <v>8.3</v>
      </c>
      <c r="AB15" s="46">
        <v>21.15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9378045</v>
      </c>
      <c r="E16" s="49">
        <v>147715</v>
      </c>
      <c r="F16" s="49">
        <v>0</v>
      </c>
      <c r="G16" s="49">
        <v>173932750</v>
      </c>
      <c r="H16" s="49">
        <v>429630</v>
      </c>
      <c r="I16" s="49">
        <v>37672</v>
      </c>
      <c r="J16" s="49">
        <v>1303589</v>
      </c>
      <c r="K16" s="49">
        <v>3085227</v>
      </c>
      <c r="L16" s="49">
        <v>1131347</v>
      </c>
      <c r="M16" s="49">
        <f>G16+(H16+I16+J16+K16)*10+L16</f>
        <v>223625277</v>
      </c>
      <c r="N16" s="49">
        <v>401551253</v>
      </c>
      <c r="O16" s="50">
        <f>(D16-(E16+F16))/M16</f>
        <v>0.0412758795598943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53"/>
      <c r="U16" s="53"/>
      <c r="V16" s="53"/>
      <c r="W16" s="54"/>
      <c r="X16" s="53"/>
      <c r="Y16" s="55"/>
      <c r="Z16" s="55">
        <v>5.88</v>
      </c>
      <c r="AA16" s="55">
        <v>8.3</v>
      </c>
      <c r="AB16" s="56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2262502</v>
      </c>
      <c r="E17" s="49">
        <v>12515</v>
      </c>
      <c r="F17" s="49">
        <v>0</v>
      </c>
      <c r="G17" s="49">
        <v>47864362</v>
      </c>
      <c r="H17" s="49">
        <v>1470349</v>
      </c>
      <c r="I17" s="49">
        <v>208116</v>
      </c>
      <c r="J17" s="49">
        <v>2164613</v>
      </c>
      <c r="K17" s="49">
        <v>673575</v>
      </c>
      <c r="L17" s="49">
        <v>409172</v>
      </c>
      <c r="M17" s="49">
        <f>G17+(H17+I17+J17+K17)*10+L17</f>
        <v>93440064</v>
      </c>
      <c r="N17" s="49">
        <v>305014344</v>
      </c>
      <c r="O17" s="50">
        <f>(D17-(E17+F17))/M17</f>
        <v>0.02407946766817283</v>
      </c>
      <c r="P17" s="50">
        <f>0.04*0.2</f>
        <v>0.008</v>
      </c>
      <c r="Q17" s="50" t="str">
        <f>IF(O17&gt;P17,"YES","NO")</f>
        <v>YES</v>
      </c>
      <c r="R17" s="51">
        <f>O17+O18</f>
        <v>0.09462017381459313</v>
      </c>
      <c r="S17" s="52" t="str">
        <f>IF(R17&gt;=0.04,"YES","NO")</f>
        <v>YES</v>
      </c>
      <c r="T17" s="60">
        <v>3.75</v>
      </c>
      <c r="U17" s="60">
        <v>16.77</v>
      </c>
      <c r="V17" s="60">
        <v>36.89</v>
      </c>
      <c r="W17" s="61">
        <v>19.71</v>
      </c>
      <c r="X17" s="52" t="str">
        <f>IF(V17&gt;W17,"YES","NO")</f>
        <v>YES</v>
      </c>
      <c r="Y17" s="55">
        <v>1.14</v>
      </c>
      <c r="Z17" s="55">
        <v>13.83</v>
      </c>
      <c r="AA17" s="55">
        <v>33.44</v>
      </c>
      <c r="AB17" s="56">
        <v>21.15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6798141</v>
      </c>
      <c r="E18" s="49">
        <v>216901</v>
      </c>
      <c r="F18" s="49">
        <v>0</v>
      </c>
      <c r="G18" s="49">
        <v>47864361</v>
      </c>
      <c r="H18" s="49">
        <v>1470350</v>
      </c>
      <c r="I18" s="49">
        <v>208115</v>
      </c>
      <c r="J18" s="49">
        <v>2164613</v>
      </c>
      <c r="K18" s="49">
        <v>673574</v>
      </c>
      <c r="L18" s="49">
        <v>266172</v>
      </c>
      <c r="M18" s="49">
        <f>G18+(H18+I18+J18+K18)*10+L18</f>
        <v>93297053</v>
      </c>
      <c r="N18" s="49">
        <v>305014344</v>
      </c>
      <c r="O18" s="50">
        <f>(D18-(E18+F18))/M18</f>
        <v>0.0705407061464203</v>
      </c>
      <c r="P18" s="50">
        <f>0.04*0.8</f>
        <v>0.032</v>
      </c>
      <c r="Q18" s="50" t="str">
        <f>IF(O18&gt;P18,"YES","NO")</f>
        <v>YES</v>
      </c>
      <c r="R18" s="51"/>
      <c r="S18" s="52"/>
      <c r="T18" s="60"/>
      <c r="U18" s="60">
        <v>16.77</v>
      </c>
      <c r="V18" s="60">
        <v>36.89</v>
      </c>
      <c r="W18" s="61"/>
      <c r="X18" s="52"/>
      <c r="Y18" s="55"/>
      <c r="Z18" s="55">
        <v>13.83</v>
      </c>
      <c r="AA18" s="55">
        <v>33.44</v>
      </c>
      <c r="AB18" s="56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3440463</v>
      </c>
      <c r="E19" s="49">
        <v>269170</v>
      </c>
      <c r="F19" s="49">
        <v>0</v>
      </c>
      <c r="G19" s="49">
        <v>37712498</v>
      </c>
      <c r="H19" s="49">
        <v>198829</v>
      </c>
      <c r="I19" s="49">
        <v>19207</v>
      </c>
      <c r="J19" s="49">
        <v>279177</v>
      </c>
      <c r="K19" s="49">
        <v>199386</v>
      </c>
      <c r="L19" s="49">
        <v>16735</v>
      </c>
      <c r="M19" s="49">
        <f>G19+(H19+I19+J19+K19)*10+L19</f>
        <v>44695223</v>
      </c>
      <c r="N19" s="49">
        <v>92289724</v>
      </c>
      <c r="O19" s="50">
        <f>(D19-(E19+F19))/M19</f>
        <v>0.07095373480964622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3">
        <v>1</v>
      </c>
      <c r="U19" s="63">
        <v>8.71</v>
      </c>
      <c r="V19" s="63">
        <v>23.92</v>
      </c>
      <c r="W19" s="64">
        <v>19.71</v>
      </c>
      <c r="X19" s="49" t="str">
        <f>IF(V19&gt;W19,"YES","NO")</f>
        <v>YES</v>
      </c>
      <c r="Y19" s="65">
        <v>2.18</v>
      </c>
      <c r="Z19" s="65">
        <v>9.98</v>
      </c>
      <c r="AA19" s="65">
        <v>25.36</v>
      </c>
      <c r="AB19" s="66">
        <v>21.15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23735110</v>
      </c>
      <c r="E20" s="49">
        <v>873900</v>
      </c>
      <c r="F20" s="49">
        <v>0</v>
      </c>
      <c r="G20" s="49">
        <v>123330969</v>
      </c>
      <c r="H20" s="49">
        <v>1783536</v>
      </c>
      <c r="I20" s="49">
        <v>553404</v>
      </c>
      <c r="J20" s="49">
        <v>5357671</v>
      </c>
      <c r="K20" s="49">
        <v>1043706</v>
      </c>
      <c r="L20" s="49">
        <v>1407881</v>
      </c>
      <c r="M20" s="49">
        <f>G20+(H20+I20+J20+K20)*10+L20</f>
        <v>212122020</v>
      </c>
      <c r="N20" s="49">
        <v>624481287</v>
      </c>
      <c r="O20" s="50">
        <f>(D20-(E20+F20))/M20</f>
        <v>0.10777386524982177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3">
        <v>5.09</v>
      </c>
      <c r="U20" s="63">
        <v>12.33</v>
      </c>
      <c r="V20" s="63">
        <v>27.37</v>
      </c>
      <c r="W20" s="64">
        <v>19.71</v>
      </c>
      <c r="X20" s="49" t="s">
        <v>42</v>
      </c>
      <c r="Y20" s="65">
        <v>2.63</v>
      </c>
      <c r="Z20" s="67">
        <v>9.7</v>
      </c>
      <c r="AA20" s="65">
        <v>24.39</v>
      </c>
      <c r="AB20" s="66">
        <v>21.15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37099632</v>
      </c>
      <c r="E21" s="49">
        <v>996931</v>
      </c>
      <c r="F21" s="49">
        <v>0</v>
      </c>
      <c r="G21" s="49">
        <v>170269577</v>
      </c>
      <c r="H21" s="49">
        <v>1423710</v>
      </c>
      <c r="I21" s="49">
        <v>328783</v>
      </c>
      <c r="J21" s="49">
        <v>8518831</v>
      </c>
      <c r="K21" s="49">
        <v>1816875</v>
      </c>
      <c r="L21" s="49">
        <v>3432270</v>
      </c>
      <c r="M21" s="49">
        <f>G21+(H21+I21+J21+K21)*10+L21</f>
        <v>294583837</v>
      </c>
      <c r="N21" s="49">
        <v>1062567591</v>
      </c>
      <c r="O21" s="50">
        <f>(D21-(E21+F21))/M21</f>
        <v>0.12255492822574648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3">
        <v>3.93</v>
      </c>
      <c r="U21" s="63">
        <v>15.12</v>
      </c>
      <c r="V21" s="63">
        <v>29.92</v>
      </c>
      <c r="W21" s="64">
        <v>19.71</v>
      </c>
      <c r="X21" s="49" t="str">
        <f>IF(V20&gt;W21,"YES","NO")</f>
        <v>YES</v>
      </c>
      <c r="Y21" s="65">
        <v>0.45</v>
      </c>
      <c r="Z21" s="65">
        <v>11.27</v>
      </c>
      <c r="AA21" s="65">
        <v>25.57</v>
      </c>
      <c r="AB21" s="66">
        <v>21.15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2584094</v>
      </c>
      <c r="E22" s="49">
        <v>79895</v>
      </c>
      <c r="F22" s="49">
        <v>0</v>
      </c>
      <c r="G22" s="49">
        <v>33344109</v>
      </c>
      <c r="H22" s="49">
        <v>13086</v>
      </c>
      <c r="I22" s="49">
        <v>38810</v>
      </c>
      <c r="J22" s="49">
        <v>2</v>
      </c>
      <c r="K22" s="49">
        <v>80087</v>
      </c>
      <c r="L22" s="49">
        <v>133084</v>
      </c>
      <c r="M22" s="49">
        <f>G22+(H22+I22+J22+K22)*10+L22</f>
        <v>34797043</v>
      </c>
      <c r="N22" s="49">
        <v>140969583</v>
      </c>
      <c r="O22" s="50">
        <f>(D22-(E22+F22))/M22</f>
        <v>0.07196585640912075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3">
        <v>4.49</v>
      </c>
      <c r="U22" s="63">
        <v>16.49</v>
      </c>
      <c r="V22" s="63">
        <v>33.74</v>
      </c>
      <c r="W22" s="64">
        <v>19.71</v>
      </c>
      <c r="X22" s="49" t="str">
        <f>IF(V22&gt;W22,"YES","NO")</f>
        <v>YES</v>
      </c>
      <c r="Y22" s="65">
        <v>3.03</v>
      </c>
      <c r="Z22" s="65">
        <v>14.85</v>
      </c>
      <c r="AA22" s="65">
        <v>31.87</v>
      </c>
      <c r="AB22" s="66">
        <v>21.15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6482508</v>
      </c>
      <c r="E23" s="49">
        <v>205444</v>
      </c>
      <c r="F23" s="49">
        <v>0</v>
      </c>
      <c r="G23" s="49">
        <v>86671618</v>
      </c>
      <c r="H23" s="49">
        <v>1039931</v>
      </c>
      <c r="I23" s="49">
        <v>62452</v>
      </c>
      <c r="J23" s="49">
        <v>1097817</v>
      </c>
      <c r="K23" s="49">
        <v>699280</v>
      </c>
      <c r="L23" s="49">
        <v>321841</v>
      </c>
      <c r="M23" s="49">
        <f>G23+(H23+I23+J23+K23)*10+L23</f>
        <v>115988259</v>
      </c>
      <c r="N23" s="49">
        <v>211848160</v>
      </c>
      <c r="O23" s="50">
        <f>(D23-(E23+F23))/M23</f>
        <v>0.0541180982809648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3">
        <v>5.15</v>
      </c>
      <c r="U23" s="63">
        <v>21.88</v>
      </c>
      <c r="V23" s="63">
        <v>33.94</v>
      </c>
      <c r="W23" s="64">
        <v>19.71</v>
      </c>
      <c r="X23" s="49" t="str">
        <f>IF(V23&gt;W23,"YES","NO")</f>
        <v>YES</v>
      </c>
      <c r="Y23" s="65">
        <v>1.95</v>
      </c>
      <c r="Z23" s="65">
        <v>18.18</v>
      </c>
      <c r="AA23" s="65">
        <v>29.87</v>
      </c>
      <c r="AB23" s="66">
        <v>21.15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3112530</v>
      </c>
      <c r="E24" s="49">
        <v>3167773</v>
      </c>
      <c r="F24" s="49">
        <v>759616</v>
      </c>
      <c r="G24" s="49">
        <v>37421761</v>
      </c>
      <c r="H24" s="49">
        <v>324741</v>
      </c>
      <c r="I24" s="49">
        <v>28624</v>
      </c>
      <c r="J24" s="49">
        <v>163886</v>
      </c>
      <c r="K24" s="49">
        <v>543998</v>
      </c>
      <c r="L24" s="49">
        <v>24343</v>
      </c>
      <c r="M24" s="49">
        <f>G24+(H24+I24+J24+K24)*10+L24</f>
        <v>48058594</v>
      </c>
      <c r="N24" s="49">
        <v>85480870</v>
      </c>
      <c r="O24" s="50">
        <f>(D24-(E24+F24))/M24</f>
        <v>-0.016955531408180607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3">
        <v>2.76</v>
      </c>
      <c r="U24" s="63">
        <v>8.76</v>
      </c>
      <c r="V24" s="63">
        <v>16.16</v>
      </c>
      <c r="W24" s="64">
        <v>19.71</v>
      </c>
      <c r="X24" s="49" t="str">
        <f>IF(V24&gt;W24,"YES","NO")</f>
        <v>NO</v>
      </c>
      <c r="Y24" s="67">
        <v>-0.6</v>
      </c>
      <c r="Z24" s="65">
        <v>5.21</v>
      </c>
      <c r="AA24" s="63">
        <v>12.37</v>
      </c>
      <c r="AB24" s="66">
        <v>21.15</v>
      </c>
      <c r="AC24" s="49" t="str">
        <f>IF(AA24&gt;AB24,"YES","NO")</f>
        <v>NO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4224634</v>
      </c>
      <c r="E25" s="49">
        <v>29754</v>
      </c>
      <c r="F25" s="49">
        <v>0</v>
      </c>
      <c r="G25" s="49">
        <v>38032156</v>
      </c>
      <c r="H25" s="49">
        <v>554022</v>
      </c>
      <c r="I25" s="49">
        <v>90896</v>
      </c>
      <c r="J25" s="49">
        <v>380952</v>
      </c>
      <c r="K25" s="49">
        <v>153937</v>
      </c>
      <c r="L25" s="49">
        <v>246350</v>
      </c>
      <c r="M25" s="49">
        <f>G25+(H25+I25+J25+K25)*10+L25</f>
        <v>50076576</v>
      </c>
      <c r="N25" s="49">
        <v>184610114</v>
      </c>
      <c r="O25" s="50">
        <f>(D25-(E25+F25))/M25</f>
        <v>0.08376930563303689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3">
        <v>2.64</v>
      </c>
      <c r="U25" s="63">
        <v>13.42</v>
      </c>
      <c r="V25" s="63">
        <v>30.84</v>
      </c>
      <c r="W25" s="64">
        <v>19.71</v>
      </c>
      <c r="X25" s="49" t="str">
        <f>IF(V25&gt;W25,"YES","NO")</f>
        <v>YES</v>
      </c>
      <c r="Y25" s="65">
        <v>1.52</v>
      </c>
      <c r="Z25" s="65">
        <v>12.19</v>
      </c>
      <c r="AA25" s="65">
        <v>29.41</v>
      </c>
      <c r="AB25" s="66">
        <v>21.15</v>
      </c>
      <c r="AC25" s="49" t="str">
        <f>IF(AA25&gt;AB25,"YES","NO")</f>
        <v>YES</v>
      </c>
    </row>
    <row r="26" spans="1:29" s="17" customFormat="1" ht="47.25" customHeight="1">
      <c r="A26" s="90">
        <v>10</v>
      </c>
      <c r="B26" s="91" t="s">
        <v>31</v>
      </c>
      <c r="C26" s="91"/>
      <c r="D26" s="69">
        <v>2198921</v>
      </c>
      <c r="E26" s="69">
        <v>78550</v>
      </c>
      <c r="F26" s="69">
        <v>0</v>
      </c>
      <c r="G26" s="69">
        <v>21040213</v>
      </c>
      <c r="H26" s="69">
        <v>434644</v>
      </c>
      <c r="I26" s="69">
        <v>64418</v>
      </c>
      <c r="J26" s="69">
        <v>62494</v>
      </c>
      <c r="K26" s="69">
        <v>494891</v>
      </c>
      <c r="L26" s="69">
        <v>0</v>
      </c>
      <c r="M26" s="69">
        <f>G26+(H26+I26+J26+K26)*10+L26</f>
        <v>31604683</v>
      </c>
      <c r="N26" s="69">
        <v>79447924</v>
      </c>
      <c r="O26" s="70">
        <f>(D26-(E26+F26))/M26</f>
        <v>0.06709040555793583</v>
      </c>
      <c r="P26" s="70">
        <v>0.04</v>
      </c>
      <c r="Q26" s="70" t="str">
        <f>IF(O26&gt;P26,"YES","NO")</f>
        <v>YES</v>
      </c>
      <c r="R26" s="70" t="s">
        <v>1</v>
      </c>
      <c r="S26" s="70" t="s">
        <v>1</v>
      </c>
      <c r="T26" s="92">
        <v>3.56</v>
      </c>
      <c r="U26" s="92">
        <v>13.47</v>
      </c>
      <c r="V26" s="92">
        <v>38.88</v>
      </c>
      <c r="W26" s="93">
        <v>19.71</v>
      </c>
      <c r="X26" s="69" t="str">
        <f>IF(V26&gt;W26,"YES","NO")</f>
        <v>YES</v>
      </c>
      <c r="Y26" s="94">
        <v>2.49</v>
      </c>
      <c r="Z26" s="94">
        <v>12.29</v>
      </c>
      <c r="AA26" s="94">
        <v>37.43</v>
      </c>
      <c r="AB26" s="71">
        <v>21.15</v>
      </c>
      <c r="AC26" s="69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82">
        <v>4</v>
      </c>
      <c r="U27" s="82">
        <v>12.23</v>
      </c>
      <c r="V27" s="82">
        <v>23.48</v>
      </c>
      <c r="W27" s="41" t="s">
        <v>1</v>
      </c>
      <c r="X27" s="41" t="s">
        <v>1</v>
      </c>
      <c r="Y27" s="83">
        <v>1.75</v>
      </c>
      <c r="Z27" s="83">
        <v>9.91</v>
      </c>
      <c r="AA27" s="83">
        <v>20.83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1" t="s">
        <v>1</v>
      </c>
      <c r="U28" s="71" t="s">
        <v>1</v>
      </c>
      <c r="V28" s="71">
        <v>28.16</v>
      </c>
      <c r="W28" s="70" t="s">
        <v>1</v>
      </c>
      <c r="X28" s="70" t="s">
        <v>1</v>
      </c>
      <c r="Y28" s="71" t="s">
        <v>1</v>
      </c>
      <c r="Z28" s="71" t="s">
        <v>1</v>
      </c>
      <c r="AA28" s="71">
        <v>24.88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27:C27"/>
    <mergeCell ref="A15:A16"/>
    <mergeCell ref="B15:C15"/>
    <mergeCell ref="A17:A18"/>
    <mergeCell ref="B17:C17"/>
    <mergeCell ref="B16:C16"/>
    <mergeCell ref="B18:C18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50</v>
      </c>
      <c r="U12" s="13" t="s">
        <v>49</v>
      </c>
      <c r="V12" s="13" t="s">
        <v>48</v>
      </c>
      <c r="W12" s="8" t="s">
        <v>17</v>
      </c>
      <c r="X12" s="8" t="s">
        <v>40</v>
      </c>
      <c r="Y12" s="13" t="s">
        <v>50</v>
      </c>
      <c r="Z12" s="13" t="s">
        <v>49</v>
      </c>
      <c r="AA12" s="13" t="s">
        <v>48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4607767</v>
      </c>
      <c r="E15" s="40">
        <v>20193</v>
      </c>
      <c r="F15" s="40">
        <v>0</v>
      </c>
      <c r="G15" s="40">
        <v>173027888</v>
      </c>
      <c r="H15" s="40">
        <v>371928</v>
      </c>
      <c r="I15" s="40">
        <v>21142</v>
      </c>
      <c r="J15" s="40">
        <v>1318600</v>
      </c>
      <c r="K15" s="40">
        <v>3252915</v>
      </c>
      <c r="L15" s="40">
        <v>109394</v>
      </c>
      <c r="M15" s="40">
        <f>G15+(H15+I15+J15+K15)*10+L15</f>
        <v>222783132</v>
      </c>
      <c r="N15" s="40">
        <v>403901427</v>
      </c>
      <c r="O15" s="41">
        <f>(D15-(E15+F15))/M15</f>
        <v>0.020592106587315598</v>
      </c>
      <c r="P15" s="41">
        <f>0.04*0.3</f>
        <v>0.012</v>
      </c>
      <c r="Q15" s="41" t="str">
        <f>IF(O15&gt;P15,"YES","NO")</f>
        <v>YES</v>
      </c>
      <c r="R15" s="42">
        <f>O15+O16</f>
        <v>0.06486386654308246</v>
      </c>
      <c r="S15" s="43" t="str">
        <f>IF(R15&gt;=0.04,"YES","NO")</f>
        <v>YES</v>
      </c>
      <c r="T15" s="44" t="s">
        <v>0</v>
      </c>
      <c r="U15" s="44" t="s">
        <v>0</v>
      </c>
      <c r="V15" s="44" t="s">
        <v>0</v>
      </c>
      <c r="W15" s="44" t="s">
        <v>0</v>
      </c>
      <c r="X15" s="44" t="s">
        <v>0</v>
      </c>
      <c r="Y15" s="97">
        <v>1.89</v>
      </c>
      <c r="Z15" s="97">
        <v>5</v>
      </c>
      <c r="AA15" s="97">
        <v>9.21</v>
      </c>
      <c r="AB15" s="97">
        <v>21.66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10243250</v>
      </c>
      <c r="E16" s="49">
        <v>335005</v>
      </c>
      <c r="F16" s="49">
        <v>0</v>
      </c>
      <c r="G16" s="49">
        <v>173027888</v>
      </c>
      <c r="H16" s="49">
        <v>371928</v>
      </c>
      <c r="I16" s="49">
        <v>21142</v>
      </c>
      <c r="J16" s="49">
        <v>1318600</v>
      </c>
      <c r="K16" s="49">
        <v>3252915</v>
      </c>
      <c r="L16" s="49">
        <v>1131347</v>
      </c>
      <c r="M16" s="49">
        <f>G16+(H16+I16+J16+K16)*10+L16</f>
        <v>223805085</v>
      </c>
      <c r="N16" s="49">
        <v>403901427</v>
      </c>
      <c r="O16" s="50">
        <f>(D16-(E16+F16))/M16</f>
        <v>0.04427175995576687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53"/>
      <c r="U16" s="53"/>
      <c r="V16" s="53"/>
      <c r="W16" s="54"/>
      <c r="X16" s="53"/>
      <c r="Y16" s="98"/>
      <c r="Z16" s="98"/>
      <c r="AA16" s="98"/>
      <c r="AB16" s="9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2535567</v>
      </c>
      <c r="E17" s="49">
        <v>39322</v>
      </c>
      <c r="F17" s="49">
        <v>0</v>
      </c>
      <c r="G17" s="49">
        <v>50346780</v>
      </c>
      <c r="H17" s="49">
        <v>1518131</v>
      </c>
      <c r="I17" s="49">
        <v>129025</v>
      </c>
      <c r="J17" s="49">
        <v>2299874</v>
      </c>
      <c r="K17" s="49">
        <v>741343</v>
      </c>
      <c r="L17" s="49">
        <v>390574</v>
      </c>
      <c r="M17" s="49">
        <f>G17+(H17+I17+J17+K17)*10+L17</f>
        <v>97621084</v>
      </c>
      <c r="N17" s="49">
        <v>308496738</v>
      </c>
      <c r="O17" s="50">
        <f>(D17-(E17+F17))/M17</f>
        <v>0.02557075682544152</v>
      </c>
      <c r="P17" s="50">
        <f>0.04*0.2</f>
        <v>0.008</v>
      </c>
      <c r="Q17" s="50" t="str">
        <f>IF(O17&gt;P17,"YES","NO")</f>
        <v>YES</v>
      </c>
      <c r="R17" s="51">
        <f>O17+O18</f>
        <v>0.0760671935990376</v>
      </c>
      <c r="S17" s="52" t="str">
        <f>IF(R17&gt;=0.04,"YES","NO")</f>
        <v>YES</v>
      </c>
      <c r="T17" s="61">
        <v>4.34</v>
      </c>
      <c r="U17" s="61">
        <v>16.49</v>
      </c>
      <c r="V17" s="61">
        <v>34.94</v>
      </c>
      <c r="W17" s="61">
        <v>19.66</v>
      </c>
      <c r="X17" s="52" t="str">
        <f>IF(V17&gt;W17,"YES","NO")</f>
        <v>YES</v>
      </c>
      <c r="Y17" s="98">
        <v>1.58</v>
      </c>
      <c r="Z17" s="98">
        <v>13.04</v>
      </c>
      <c r="AA17" s="98">
        <v>30.94</v>
      </c>
      <c r="AB17" s="98">
        <v>21.66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5280380</v>
      </c>
      <c r="E18" s="49">
        <v>355618</v>
      </c>
      <c r="F18" s="49">
        <v>0</v>
      </c>
      <c r="G18" s="49">
        <v>50346780</v>
      </c>
      <c r="H18" s="49">
        <v>1518132</v>
      </c>
      <c r="I18" s="49">
        <v>129024</v>
      </c>
      <c r="J18" s="49">
        <v>2299874</v>
      </c>
      <c r="K18" s="49">
        <v>741344</v>
      </c>
      <c r="L18" s="49">
        <v>296401</v>
      </c>
      <c r="M18" s="49">
        <f>G18+(H18+I18+J18+K18)*10+L18</f>
        <v>97526921</v>
      </c>
      <c r="N18" s="49">
        <v>308496738</v>
      </c>
      <c r="O18" s="50">
        <f>(D18-(E18+F18))/M18</f>
        <v>0.05049643677359608</v>
      </c>
      <c r="P18" s="50">
        <f>0.04*0.8</f>
        <v>0.032</v>
      </c>
      <c r="Q18" s="50" t="str">
        <f>IF(O18&gt;P18,"YES","NO")</f>
        <v>YES</v>
      </c>
      <c r="R18" s="51"/>
      <c r="S18" s="52"/>
      <c r="T18" s="61"/>
      <c r="U18" s="61"/>
      <c r="V18" s="61"/>
      <c r="W18" s="61"/>
      <c r="X18" s="52"/>
      <c r="Y18" s="98"/>
      <c r="Z18" s="98"/>
      <c r="AA18" s="98"/>
      <c r="AB18" s="9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3279006</v>
      </c>
      <c r="E19" s="49">
        <v>269938</v>
      </c>
      <c r="F19" s="49">
        <v>0</v>
      </c>
      <c r="G19" s="49">
        <v>38971090</v>
      </c>
      <c r="H19" s="49">
        <v>259217</v>
      </c>
      <c r="I19" s="49">
        <v>16197</v>
      </c>
      <c r="J19" s="49">
        <v>306561</v>
      </c>
      <c r="K19" s="49">
        <v>224494</v>
      </c>
      <c r="L19" s="49">
        <v>19937</v>
      </c>
      <c r="M19" s="49">
        <f>G19+(H19+I19+J19+K19)*10+L19</f>
        <v>47055717</v>
      </c>
      <c r="N19" s="49">
        <v>90669986</v>
      </c>
      <c r="O19" s="50">
        <f>(D19-(E19+F19))/M19</f>
        <v>0.0639469163757509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4">
        <v>2.3</v>
      </c>
      <c r="U19" s="64">
        <v>9.43</v>
      </c>
      <c r="V19" s="64">
        <v>25.64</v>
      </c>
      <c r="W19" s="66">
        <v>19.66</v>
      </c>
      <c r="X19" s="49" t="str">
        <f>IF(V19&gt;W19,"YES","NO")</f>
        <v>YES</v>
      </c>
      <c r="Y19" s="99">
        <v>3.2</v>
      </c>
      <c r="Z19" s="99">
        <v>11.06</v>
      </c>
      <c r="AA19" s="99">
        <v>27.51</v>
      </c>
      <c r="AB19" s="99">
        <v>21.66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23584670</v>
      </c>
      <c r="E20" s="49">
        <v>620465</v>
      </c>
      <c r="F20" s="49">
        <v>0</v>
      </c>
      <c r="G20" s="49">
        <v>121515281</v>
      </c>
      <c r="H20" s="49">
        <v>1615357</v>
      </c>
      <c r="I20" s="49">
        <v>321455</v>
      </c>
      <c r="J20" s="49">
        <v>6071838</v>
      </c>
      <c r="K20" s="49">
        <v>860460</v>
      </c>
      <c r="L20" s="49">
        <v>1328025</v>
      </c>
      <c r="M20" s="49">
        <f>G20+(H20+I20+J20+K20)*10+L20</f>
        <v>211534406</v>
      </c>
      <c r="N20" s="49">
        <v>649130281</v>
      </c>
      <c r="O20" s="50">
        <f>(D20-(E20+F20))/M20</f>
        <v>0.10856014127555212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4">
        <v>3.03</v>
      </c>
      <c r="U20" s="64">
        <v>14.12</v>
      </c>
      <c r="V20" s="64">
        <v>29.58</v>
      </c>
      <c r="W20" s="66">
        <v>19.66</v>
      </c>
      <c r="X20" s="49" t="s">
        <v>42</v>
      </c>
      <c r="Y20" s="99">
        <v>1.99</v>
      </c>
      <c r="Z20" s="99">
        <v>11.07</v>
      </c>
      <c r="AA20" s="99">
        <v>26.11</v>
      </c>
      <c r="AB20" s="99">
        <v>21.66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38612453</v>
      </c>
      <c r="E21" s="49">
        <v>994175</v>
      </c>
      <c r="F21" s="49">
        <v>0</v>
      </c>
      <c r="G21" s="49">
        <v>162459938</v>
      </c>
      <c r="H21" s="49">
        <v>1371177</v>
      </c>
      <c r="I21" s="49">
        <v>299715</v>
      </c>
      <c r="J21" s="49">
        <v>8884618</v>
      </c>
      <c r="K21" s="49">
        <v>1932348</v>
      </c>
      <c r="L21" s="49">
        <v>3085473</v>
      </c>
      <c r="M21" s="49">
        <f>G21+(H21+I21+J21+K21)*10+L21</f>
        <v>290423991</v>
      </c>
      <c r="N21" s="49">
        <v>1094625050</v>
      </c>
      <c r="O21" s="50">
        <f>(D21-(E21+F21))/M21</f>
        <v>0.12952882394622833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4">
        <v>4.43</v>
      </c>
      <c r="U21" s="64">
        <v>11.86</v>
      </c>
      <c r="V21" s="64">
        <v>28.05</v>
      </c>
      <c r="W21" s="66">
        <v>19.66</v>
      </c>
      <c r="X21" s="49" t="str">
        <f>IF(V20&gt;W21,"YES","NO")</f>
        <v>YES</v>
      </c>
      <c r="Y21" s="99">
        <v>4.09</v>
      </c>
      <c r="Z21" s="99">
        <v>9.41</v>
      </c>
      <c r="AA21" s="99">
        <v>25.25</v>
      </c>
      <c r="AB21" s="99">
        <v>21.66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2794429</v>
      </c>
      <c r="E22" s="49">
        <v>136741</v>
      </c>
      <c r="F22" s="49">
        <v>0</v>
      </c>
      <c r="G22" s="49">
        <v>33179639</v>
      </c>
      <c r="H22" s="49">
        <v>12412</v>
      </c>
      <c r="I22" s="49">
        <v>465</v>
      </c>
      <c r="J22" s="49">
        <v>469</v>
      </c>
      <c r="K22" s="49">
        <v>92439</v>
      </c>
      <c r="L22" s="49">
        <v>191366</v>
      </c>
      <c r="M22" s="49">
        <f>G22+(H22+I22+J22+K22)*10+L22</f>
        <v>34428855</v>
      </c>
      <c r="N22" s="49">
        <v>141867571</v>
      </c>
      <c r="O22" s="50">
        <f>(D22-(E22+F22))/M22</f>
        <v>0.0771936214550266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4">
        <v>4.4</v>
      </c>
      <c r="U22" s="64">
        <v>15.3</v>
      </c>
      <c r="V22" s="64">
        <v>35.47</v>
      </c>
      <c r="W22" s="66">
        <v>19.66</v>
      </c>
      <c r="X22" s="49" t="str">
        <f>IF(V22&gt;W22,"YES","NO")</f>
        <v>YES</v>
      </c>
      <c r="Y22" s="99">
        <v>3.13</v>
      </c>
      <c r="Z22" s="99">
        <v>14.02</v>
      </c>
      <c r="AA22" s="99">
        <v>33.96</v>
      </c>
      <c r="AB22" s="99">
        <v>21.66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6078024</v>
      </c>
      <c r="E23" s="49">
        <v>252730</v>
      </c>
      <c r="F23" s="49">
        <v>0</v>
      </c>
      <c r="G23" s="49">
        <v>86873656</v>
      </c>
      <c r="H23" s="49">
        <v>928659</v>
      </c>
      <c r="I23" s="49">
        <v>58110</v>
      </c>
      <c r="J23" s="49">
        <v>960397</v>
      </c>
      <c r="K23" s="49">
        <v>680442</v>
      </c>
      <c r="L23" s="49">
        <v>354433</v>
      </c>
      <c r="M23" s="49">
        <f>G23+(H23+I23+J23+K23)*10+L23</f>
        <v>113504169</v>
      </c>
      <c r="N23" s="49">
        <v>224652949</v>
      </c>
      <c r="O23" s="50">
        <f>(D23-(E23+F23))/M23</f>
        <v>0.051322291078136524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4">
        <v>5.6</v>
      </c>
      <c r="U23" s="64">
        <v>22.35</v>
      </c>
      <c r="V23" s="64">
        <v>34.2</v>
      </c>
      <c r="W23" s="66">
        <v>19.66</v>
      </c>
      <c r="X23" s="49" t="str">
        <f>IF(V23&gt;W23,"YES","NO")</f>
        <v>YES</v>
      </c>
      <c r="Y23" s="99">
        <v>2.9</v>
      </c>
      <c r="Z23" s="99">
        <v>18.21</v>
      </c>
      <c r="AA23" s="99">
        <v>29.65</v>
      </c>
      <c r="AB23" s="99">
        <v>21.66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320909</v>
      </c>
      <c r="E24" s="49">
        <v>229742</v>
      </c>
      <c r="F24" s="49">
        <v>759733</v>
      </c>
      <c r="G24" s="49">
        <v>36702189</v>
      </c>
      <c r="H24" s="49">
        <v>294292</v>
      </c>
      <c r="I24" s="49">
        <v>25164</v>
      </c>
      <c r="J24" s="49">
        <v>153779</v>
      </c>
      <c r="K24" s="49">
        <v>603885</v>
      </c>
      <c r="L24" s="49">
        <v>24343</v>
      </c>
      <c r="M24" s="49">
        <f>G24+(H24+I24+J24+K24)*10+L24</f>
        <v>47497732</v>
      </c>
      <c r="N24" s="49">
        <v>85892468</v>
      </c>
      <c r="O24" s="50">
        <f>(D24-(E24+F24))/M24</f>
        <v>-0.014075745764029323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4">
        <v>7.87</v>
      </c>
      <c r="U24" s="64">
        <v>11.49</v>
      </c>
      <c r="V24" s="64">
        <v>19.27</v>
      </c>
      <c r="W24" s="66">
        <v>19.66</v>
      </c>
      <c r="X24" s="49" t="str">
        <f>IF(V24&gt;W24,"YES","NO")</f>
        <v>NO</v>
      </c>
      <c r="Y24" s="99">
        <v>7.25</v>
      </c>
      <c r="Z24" s="99">
        <v>12.13</v>
      </c>
      <c r="AA24" s="99">
        <v>19.96</v>
      </c>
      <c r="AB24" s="99">
        <v>21.66</v>
      </c>
      <c r="AC24" s="49" t="str">
        <f>IF(AA24&gt;AB24,"YES","NO")</f>
        <v>NO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4476671</v>
      </c>
      <c r="E25" s="49">
        <v>60691</v>
      </c>
      <c r="F25" s="49">
        <v>0</v>
      </c>
      <c r="G25" s="49">
        <v>38865113</v>
      </c>
      <c r="H25" s="49">
        <v>455930</v>
      </c>
      <c r="I25" s="49">
        <v>58406</v>
      </c>
      <c r="J25" s="49">
        <v>366811</v>
      </c>
      <c r="K25" s="49">
        <v>166893</v>
      </c>
      <c r="L25" s="49">
        <v>257436</v>
      </c>
      <c r="M25" s="49">
        <f>G25+(H25+I25+J25+K25)*10+L25</f>
        <v>49602949</v>
      </c>
      <c r="N25" s="49">
        <v>187011326</v>
      </c>
      <c r="O25" s="50">
        <f>(D25-(E25+F25))/M25</f>
        <v>0.0890265617070469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4">
        <v>3.83</v>
      </c>
      <c r="U25" s="64">
        <v>13.08</v>
      </c>
      <c r="V25" s="64">
        <v>28.46</v>
      </c>
      <c r="W25" s="66">
        <v>19.66</v>
      </c>
      <c r="X25" s="49" t="str">
        <f>IF(V25&gt;W25,"YES","NO")</f>
        <v>YES</v>
      </c>
      <c r="Y25" s="99">
        <v>2.07</v>
      </c>
      <c r="Z25" s="99">
        <v>11.68</v>
      </c>
      <c r="AA25" s="99">
        <v>26.86</v>
      </c>
      <c r="AB25" s="99">
        <v>21.66</v>
      </c>
      <c r="AC25" s="49" t="str">
        <f>IF(AA25&gt;AB25,"YES","NO")</f>
        <v>YES</v>
      </c>
    </row>
    <row r="26" spans="1:29" s="17" customFormat="1" ht="47.25" customHeight="1">
      <c r="A26" s="102">
        <v>10</v>
      </c>
      <c r="B26" s="103" t="s">
        <v>31</v>
      </c>
      <c r="C26" s="103"/>
      <c r="D26" s="74">
        <v>2258003</v>
      </c>
      <c r="E26" s="74">
        <v>84978</v>
      </c>
      <c r="F26" s="74">
        <v>0</v>
      </c>
      <c r="G26" s="74">
        <v>24440051</v>
      </c>
      <c r="H26" s="74">
        <v>266357</v>
      </c>
      <c r="I26" s="74">
        <v>54998</v>
      </c>
      <c r="J26" s="74">
        <v>61055</v>
      </c>
      <c r="K26" s="74">
        <v>514699</v>
      </c>
      <c r="L26" s="74">
        <v>0</v>
      </c>
      <c r="M26" s="74">
        <f>G26+(H26+I26+J26+K26)*10+L26</f>
        <v>33411141</v>
      </c>
      <c r="N26" s="74">
        <v>79916904</v>
      </c>
      <c r="O26" s="76">
        <f>(D26-(E26+F26))/M26</f>
        <v>0.06503893416869541</v>
      </c>
      <c r="P26" s="76">
        <v>0.04</v>
      </c>
      <c r="Q26" s="76" t="str">
        <f>IF(O26&gt;P26,"YES","NO")</f>
        <v>YES</v>
      </c>
      <c r="R26" s="76" t="s">
        <v>1</v>
      </c>
      <c r="S26" s="76" t="s">
        <v>1</v>
      </c>
      <c r="T26" s="78">
        <v>3.68</v>
      </c>
      <c r="U26" s="78">
        <v>13.56</v>
      </c>
      <c r="V26" s="78">
        <v>37</v>
      </c>
      <c r="W26" s="80">
        <v>19.66</v>
      </c>
      <c r="X26" s="74" t="str">
        <f>IF(V26&gt;W26,"YES","NO")</f>
        <v>YES</v>
      </c>
      <c r="Y26" s="104">
        <v>2.59</v>
      </c>
      <c r="Z26" s="104">
        <v>11.59</v>
      </c>
      <c r="AA26" s="104">
        <v>34.63</v>
      </c>
      <c r="AB26" s="104">
        <v>21.66</v>
      </c>
      <c r="AC26" s="74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82">
        <v>4.06</v>
      </c>
      <c r="U27" s="82">
        <v>11.93</v>
      </c>
      <c r="V27" s="82">
        <v>24.01</v>
      </c>
      <c r="W27" s="41" t="s">
        <v>1</v>
      </c>
      <c r="X27" s="41" t="s">
        <v>1</v>
      </c>
      <c r="Y27" s="105">
        <v>2.79</v>
      </c>
      <c r="Z27" s="105">
        <v>9.73</v>
      </c>
      <c r="AA27" s="105">
        <v>21.48</v>
      </c>
      <c r="AB27" s="106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1" t="s">
        <v>1</v>
      </c>
      <c r="U28" s="71" t="s">
        <v>1</v>
      </c>
      <c r="V28" s="71">
        <v>28.08</v>
      </c>
      <c r="W28" s="70" t="s">
        <v>1</v>
      </c>
      <c r="X28" s="70" t="s">
        <v>1</v>
      </c>
      <c r="Y28" s="100" t="s">
        <v>1</v>
      </c>
      <c r="Z28" s="100" t="s">
        <v>1</v>
      </c>
      <c r="AA28" s="100">
        <v>25.48</v>
      </c>
      <c r="AB28" s="101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27:C27"/>
    <mergeCell ref="A15:A16"/>
    <mergeCell ref="B15:C15"/>
    <mergeCell ref="A17:A18"/>
    <mergeCell ref="B17:C17"/>
    <mergeCell ref="B16:C16"/>
    <mergeCell ref="B18:C18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G12:G13"/>
    <mergeCell ref="H12:K12"/>
    <mergeCell ref="M12:M13"/>
    <mergeCell ref="D12:D13"/>
    <mergeCell ref="N12:N13"/>
    <mergeCell ref="O12:O13"/>
    <mergeCell ref="Y17:Y18"/>
    <mergeCell ref="Z17:Z18"/>
    <mergeCell ref="AA17:AA18"/>
    <mergeCell ref="AB17:AB18"/>
    <mergeCell ref="Y15:Y16"/>
    <mergeCell ref="Z15:Z16"/>
    <mergeCell ref="AA15:AA16"/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53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50</v>
      </c>
      <c r="U12" s="13" t="s">
        <v>49</v>
      </c>
      <c r="V12" s="13" t="s">
        <v>48</v>
      </c>
      <c r="W12" s="8" t="s">
        <v>17</v>
      </c>
      <c r="X12" s="8" t="s">
        <v>40</v>
      </c>
      <c r="Y12" s="13" t="s">
        <v>50</v>
      </c>
      <c r="Z12" s="13" t="s">
        <v>49</v>
      </c>
      <c r="AA12" s="13" t="s">
        <v>48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4668189</v>
      </c>
      <c r="E15" s="40">
        <v>21365</v>
      </c>
      <c r="F15" s="40">
        <v>0</v>
      </c>
      <c r="G15" s="40">
        <v>171576030</v>
      </c>
      <c r="H15" s="40">
        <v>386929</v>
      </c>
      <c r="I15" s="40">
        <v>21516</v>
      </c>
      <c r="J15" s="40">
        <v>1331172</v>
      </c>
      <c r="K15" s="40">
        <v>3189608</v>
      </c>
      <c r="L15" s="40">
        <v>109394</v>
      </c>
      <c r="M15" s="40">
        <v>220977674</v>
      </c>
      <c r="N15" s="40">
        <v>406086060</v>
      </c>
      <c r="O15" s="41">
        <f>(D15-(E15+F15))/M15</f>
        <v>0.02102847729314048</v>
      </c>
      <c r="P15" s="41">
        <f>0.04*0.3</f>
        <v>0.012</v>
      </c>
      <c r="Q15" s="41" t="str">
        <f>IF(O15&gt;P15,"YES","NO")</f>
        <v>YES</v>
      </c>
      <c r="R15" s="42">
        <f>O15+O16</f>
        <v>0.06783705143547451</v>
      </c>
      <c r="S15" s="43" t="str">
        <f>IF(R15&gt;=0.04,"YES","NO")</f>
        <v>YES</v>
      </c>
      <c r="T15" s="44" t="s">
        <v>0</v>
      </c>
      <c r="U15" s="44" t="s">
        <v>0</v>
      </c>
      <c r="V15" s="44" t="s">
        <v>0</v>
      </c>
      <c r="W15" s="44" t="s">
        <v>0</v>
      </c>
      <c r="X15" s="44" t="s">
        <v>0</v>
      </c>
      <c r="Y15" s="107">
        <v>2.04</v>
      </c>
      <c r="Z15" s="107">
        <v>4.17</v>
      </c>
      <c r="AA15" s="107">
        <v>9.33</v>
      </c>
      <c r="AB15" s="97">
        <v>20.91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10762934</v>
      </c>
      <c r="E16" s="49">
        <v>371448</v>
      </c>
      <c r="F16" s="49">
        <v>0</v>
      </c>
      <c r="G16" s="49">
        <v>171576030</v>
      </c>
      <c r="H16" s="49">
        <v>386929</v>
      </c>
      <c r="I16" s="49">
        <v>21516</v>
      </c>
      <c r="J16" s="49">
        <v>1331172</v>
      </c>
      <c r="K16" s="49">
        <v>3189608</v>
      </c>
      <c r="L16" s="49">
        <v>1131347</v>
      </c>
      <c r="M16" s="49">
        <v>221999627</v>
      </c>
      <c r="N16" s="49">
        <v>406086060</v>
      </c>
      <c r="O16" s="50">
        <f>(D16-(E16+F16))/M16</f>
        <v>0.04680857414233403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53"/>
      <c r="U16" s="53"/>
      <c r="V16" s="53"/>
      <c r="W16" s="54"/>
      <c r="X16" s="53"/>
      <c r="Y16" s="108"/>
      <c r="Z16" s="108"/>
      <c r="AA16" s="108"/>
      <c r="AB16" s="9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2686043</v>
      </c>
      <c r="E17" s="49">
        <v>55452</v>
      </c>
      <c r="F17" s="49">
        <v>0</v>
      </c>
      <c r="G17" s="49">
        <v>51136164</v>
      </c>
      <c r="H17" s="49">
        <v>1593904</v>
      </c>
      <c r="I17" s="49">
        <v>113321</v>
      </c>
      <c r="J17" s="49">
        <v>2311894</v>
      </c>
      <c r="K17" s="49">
        <v>756561</v>
      </c>
      <c r="L17" s="49">
        <v>390574</v>
      </c>
      <c r="M17" s="49">
        <v>99283538</v>
      </c>
      <c r="N17" s="49">
        <v>309357975</v>
      </c>
      <c r="O17" s="50">
        <f>(D17-(E17+F17))/M17</f>
        <v>0.02649574192249273</v>
      </c>
      <c r="P17" s="50">
        <f>0.04*0.2</f>
        <v>0.008</v>
      </c>
      <c r="Q17" s="50" t="str">
        <f>IF(O17&gt;P17,"YES","NO")</f>
        <v>YES</v>
      </c>
      <c r="R17" s="51">
        <f>O17+O18</f>
        <v>0.09763743207386824</v>
      </c>
      <c r="S17" s="52" t="str">
        <f>IF(R17&gt;=0.04,"YES","NO")</f>
        <v>YES</v>
      </c>
      <c r="T17" s="98">
        <v>4.47</v>
      </c>
      <c r="U17" s="98">
        <v>16.04</v>
      </c>
      <c r="V17" s="98">
        <v>35.29</v>
      </c>
      <c r="W17" s="56">
        <v>18.81</v>
      </c>
      <c r="X17" s="52" t="str">
        <f>IF(V17&gt;W17,"YES","NO")</f>
        <v>YES</v>
      </c>
      <c r="Y17" s="108">
        <v>1.95</v>
      </c>
      <c r="Z17" s="108">
        <v>12.72</v>
      </c>
      <c r="AA17" s="108">
        <v>31.42</v>
      </c>
      <c r="AB17" s="98">
        <v>20.91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7403728</v>
      </c>
      <c r="E18" s="49">
        <v>347229</v>
      </c>
      <c r="F18" s="49">
        <v>0</v>
      </c>
      <c r="G18" s="49">
        <v>51136163</v>
      </c>
      <c r="H18" s="49">
        <v>1593905</v>
      </c>
      <c r="I18" s="49">
        <v>113320</v>
      </c>
      <c r="J18" s="49">
        <v>2311894</v>
      </c>
      <c r="K18" s="49">
        <v>756561</v>
      </c>
      <c r="L18" s="49">
        <v>296401</v>
      </c>
      <c r="M18" s="49">
        <v>99189364</v>
      </c>
      <c r="N18" s="49">
        <v>309357975</v>
      </c>
      <c r="O18" s="50">
        <f>(D18-(E18+F18))/M18</f>
        <v>0.0711416901513755</v>
      </c>
      <c r="P18" s="50">
        <f>0.04*0.8</f>
        <v>0.032</v>
      </c>
      <c r="Q18" s="50" t="str">
        <f>IF(O18&gt;P18,"YES","NO")</f>
        <v>YES</v>
      </c>
      <c r="R18" s="51"/>
      <c r="S18" s="52"/>
      <c r="T18" s="98"/>
      <c r="U18" s="98"/>
      <c r="V18" s="98"/>
      <c r="W18" s="56"/>
      <c r="X18" s="52"/>
      <c r="Y18" s="108"/>
      <c r="Z18" s="108"/>
      <c r="AA18" s="108"/>
      <c r="AB18" s="9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3621548</v>
      </c>
      <c r="E19" s="49">
        <v>173858</v>
      </c>
      <c r="F19" s="49">
        <v>0</v>
      </c>
      <c r="G19" s="49">
        <v>39588040</v>
      </c>
      <c r="H19" s="49">
        <v>334989</v>
      </c>
      <c r="I19" s="49">
        <v>23191</v>
      </c>
      <c r="J19" s="49">
        <v>362025</v>
      </c>
      <c r="K19" s="49">
        <v>219609</v>
      </c>
      <c r="L19" s="49">
        <v>19937</v>
      </c>
      <c r="M19" s="49">
        <v>49006117</v>
      </c>
      <c r="N19" s="49">
        <v>91653344</v>
      </c>
      <c r="O19" s="50">
        <f>(D19-(E19+F19))/M19</f>
        <v>0.07035223786450985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4">
        <v>2.9</v>
      </c>
      <c r="U19" s="64">
        <v>10.73</v>
      </c>
      <c r="V19" s="64">
        <v>25.2</v>
      </c>
      <c r="W19" s="66">
        <v>18.81</v>
      </c>
      <c r="X19" s="49" t="str">
        <f>IF(V19&gt;W19,"YES","NO")</f>
        <v>YES</v>
      </c>
      <c r="Y19" s="109">
        <v>3.69</v>
      </c>
      <c r="Z19" s="109">
        <v>12.07</v>
      </c>
      <c r="AA19" s="109">
        <v>26.71</v>
      </c>
      <c r="AB19" s="66">
        <v>20.91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23832389</v>
      </c>
      <c r="E20" s="49">
        <v>454274</v>
      </c>
      <c r="F20" s="49">
        <v>0</v>
      </c>
      <c r="G20" s="49">
        <v>116700787</v>
      </c>
      <c r="H20" s="49">
        <v>1632619</v>
      </c>
      <c r="I20" s="49">
        <v>324155</v>
      </c>
      <c r="J20" s="49">
        <v>6085152</v>
      </c>
      <c r="K20" s="49">
        <v>865027</v>
      </c>
      <c r="L20" s="49">
        <v>1328025</v>
      </c>
      <c r="M20" s="49">
        <v>207098342</v>
      </c>
      <c r="N20" s="49">
        <v>665391541</v>
      </c>
      <c r="O20" s="50">
        <f>(D20-(E20+F20))/M20</f>
        <v>0.11288412439342464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4">
        <v>2.52</v>
      </c>
      <c r="U20" s="64">
        <v>12.9</v>
      </c>
      <c r="V20" s="64">
        <v>29.08</v>
      </c>
      <c r="W20" s="66">
        <v>18.81</v>
      </c>
      <c r="X20" s="49" t="s">
        <v>42</v>
      </c>
      <c r="Y20" s="109">
        <v>2.93</v>
      </c>
      <c r="Z20" s="109">
        <v>10.3</v>
      </c>
      <c r="AA20" s="109">
        <v>26.11</v>
      </c>
      <c r="AB20" s="66">
        <v>20.91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39481947</v>
      </c>
      <c r="E21" s="49">
        <v>951551</v>
      </c>
      <c r="F21" s="49">
        <v>0</v>
      </c>
      <c r="G21" s="49">
        <v>168514685</v>
      </c>
      <c r="H21" s="49">
        <v>1332543</v>
      </c>
      <c r="I21" s="49">
        <v>288014</v>
      </c>
      <c r="J21" s="49">
        <v>9048608</v>
      </c>
      <c r="K21" s="49">
        <v>1938131</v>
      </c>
      <c r="L21" s="49">
        <v>3085473</v>
      </c>
      <c r="M21" s="49">
        <v>297673118</v>
      </c>
      <c r="N21" s="49">
        <v>1109247524</v>
      </c>
      <c r="O21" s="50">
        <f>(D21-(E21+F21))/M21</f>
        <v>0.12943861460812192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4">
        <v>4.17</v>
      </c>
      <c r="U21" s="64">
        <v>11.43</v>
      </c>
      <c r="V21" s="64">
        <v>26.09</v>
      </c>
      <c r="W21" s="66">
        <v>18.81</v>
      </c>
      <c r="X21" s="49" t="str">
        <f>IF(V20&gt;W21,"YES","NO")</f>
        <v>YES</v>
      </c>
      <c r="Y21" s="109">
        <v>4.42</v>
      </c>
      <c r="Z21" s="109">
        <v>9.37</v>
      </c>
      <c r="AA21" s="109">
        <v>23.75</v>
      </c>
      <c r="AB21" s="66">
        <v>20.91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3021360</v>
      </c>
      <c r="E22" s="49">
        <v>47622</v>
      </c>
      <c r="F22" s="49">
        <v>0</v>
      </c>
      <c r="G22" s="49">
        <v>32096174</v>
      </c>
      <c r="H22" s="49">
        <v>278974</v>
      </c>
      <c r="I22" s="49">
        <v>18773</v>
      </c>
      <c r="J22" s="49">
        <v>471</v>
      </c>
      <c r="K22" s="49">
        <v>92125</v>
      </c>
      <c r="L22" s="49">
        <v>191366</v>
      </c>
      <c r="M22" s="49">
        <v>36190970</v>
      </c>
      <c r="N22" s="49">
        <v>143643611</v>
      </c>
      <c r="O22" s="50">
        <f>(D22-(E22+F22))/M22</f>
        <v>0.08216795515566452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4">
        <v>4.57</v>
      </c>
      <c r="U22" s="64">
        <v>15.03</v>
      </c>
      <c r="V22" s="64">
        <v>36.19</v>
      </c>
      <c r="W22" s="66">
        <v>18.81</v>
      </c>
      <c r="X22" s="49" t="str">
        <f>IF(V22&gt;W22,"YES","NO")</f>
        <v>YES</v>
      </c>
      <c r="Y22" s="109">
        <v>2.31</v>
      </c>
      <c r="Z22" s="109">
        <v>13.42</v>
      </c>
      <c r="AA22" s="109">
        <v>34.28</v>
      </c>
      <c r="AB22" s="66">
        <v>20.91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6143629</v>
      </c>
      <c r="E23" s="49">
        <v>151912</v>
      </c>
      <c r="F23" s="49">
        <v>0</v>
      </c>
      <c r="G23" s="49">
        <v>89200970</v>
      </c>
      <c r="H23" s="49">
        <v>1013446</v>
      </c>
      <c r="I23" s="49">
        <v>67884</v>
      </c>
      <c r="J23" s="49">
        <v>1006429</v>
      </c>
      <c r="K23" s="49">
        <v>638122</v>
      </c>
      <c r="L23" s="49">
        <v>350985</v>
      </c>
      <c r="M23" s="49">
        <v>116810765</v>
      </c>
      <c r="N23" s="49">
        <v>232768258</v>
      </c>
      <c r="O23" s="50">
        <f>(D23-(E23+F23))/M23</f>
        <v>0.05129421932987084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4">
        <v>5.58</v>
      </c>
      <c r="U23" s="64">
        <v>21.41</v>
      </c>
      <c r="V23" s="64">
        <v>34.66</v>
      </c>
      <c r="W23" s="66">
        <v>18.81</v>
      </c>
      <c r="X23" s="49" t="str">
        <f>IF(V23&gt;W23,"YES","NO")</f>
        <v>YES</v>
      </c>
      <c r="Y23" s="109">
        <v>3.48</v>
      </c>
      <c r="Z23" s="109">
        <v>17.48</v>
      </c>
      <c r="AA23" s="109">
        <v>30.31</v>
      </c>
      <c r="AB23" s="66">
        <v>20.91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296729</v>
      </c>
      <c r="E24" s="49">
        <v>117133</v>
      </c>
      <c r="F24" s="49">
        <v>789523</v>
      </c>
      <c r="G24" s="49">
        <v>37407598</v>
      </c>
      <c r="H24" s="49">
        <v>380278</v>
      </c>
      <c r="I24" s="49">
        <v>28778</v>
      </c>
      <c r="J24" s="49">
        <v>151561</v>
      </c>
      <c r="K24" s="49">
        <v>593379</v>
      </c>
      <c r="L24" s="49">
        <v>24343</v>
      </c>
      <c r="M24" s="49">
        <v>48971901</v>
      </c>
      <c r="N24" s="49">
        <v>85995173</v>
      </c>
      <c r="O24" s="50">
        <f>(D24-(E24+F24))/M24</f>
        <v>-0.012454631891867952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4">
        <v>10.44</v>
      </c>
      <c r="U24" s="64">
        <v>12.79</v>
      </c>
      <c r="V24" s="64">
        <v>20.19</v>
      </c>
      <c r="W24" s="66">
        <v>18.81</v>
      </c>
      <c r="X24" s="49" t="str">
        <f>IF(V24&gt;W24,"YES","NO")</f>
        <v>YES</v>
      </c>
      <c r="Y24" s="109">
        <v>7.71</v>
      </c>
      <c r="Z24" s="109">
        <v>12.02</v>
      </c>
      <c r="AA24" s="109">
        <v>19.38</v>
      </c>
      <c r="AB24" s="66">
        <v>20.91</v>
      </c>
      <c r="AC24" s="49" t="str">
        <f>IF(AA24&gt;AB24,"YES","NO")</f>
        <v>NO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4721444</v>
      </c>
      <c r="E25" s="49">
        <v>74432</v>
      </c>
      <c r="F25" s="49">
        <v>0</v>
      </c>
      <c r="G25" s="49">
        <v>44857790</v>
      </c>
      <c r="H25" s="49">
        <v>384512</v>
      </c>
      <c r="I25" s="49">
        <v>49548</v>
      </c>
      <c r="J25" s="49">
        <v>363387</v>
      </c>
      <c r="K25" s="49">
        <v>169508</v>
      </c>
      <c r="L25" s="49">
        <v>257436</v>
      </c>
      <c r="M25" s="49">
        <v>54784776</v>
      </c>
      <c r="N25" s="49">
        <v>189311918</v>
      </c>
      <c r="O25" s="50">
        <f>(D25-(E25+F25))/M25</f>
        <v>0.08482305376223497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4">
        <v>3.63</v>
      </c>
      <c r="U25" s="64">
        <v>13.13</v>
      </c>
      <c r="V25" s="64">
        <v>27.84</v>
      </c>
      <c r="W25" s="66">
        <v>18.81</v>
      </c>
      <c r="X25" s="49" t="str">
        <f>IF(V25&gt;W25,"YES","NO")</f>
        <v>YES</v>
      </c>
      <c r="Y25" s="109">
        <v>2.37</v>
      </c>
      <c r="Z25" s="109">
        <v>11.61</v>
      </c>
      <c r="AA25" s="109">
        <v>26.12</v>
      </c>
      <c r="AB25" s="66">
        <v>20.91</v>
      </c>
      <c r="AC25" s="49" t="str">
        <f>IF(AA25&gt;AB25,"YES","NO")</f>
        <v>YES</v>
      </c>
    </row>
    <row r="26" spans="1:29" s="17" customFormat="1" ht="47.25" customHeight="1">
      <c r="A26" s="90">
        <v>10</v>
      </c>
      <c r="B26" s="91" t="s">
        <v>31</v>
      </c>
      <c r="C26" s="91"/>
      <c r="D26" s="69">
        <v>2193683</v>
      </c>
      <c r="E26" s="69">
        <v>48047</v>
      </c>
      <c r="F26" s="69">
        <v>0</v>
      </c>
      <c r="G26" s="69">
        <v>24329454</v>
      </c>
      <c r="H26" s="69">
        <v>307030</v>
      </c>
      <c r="I26" s="69">
        <v>59301</v>
      </c>
      <c r="J26" s="69">
        <v>48462</v>
      </c>
      <c r="K26" s="69">
        <v>474817</v>
      </c>
      <c r="L26" s="69">
        <v>0</v>
      </c>
      <c r="M26" s="69">
        <v>33225554</v>
      </c>
      <c r="N26" s="69">
        <v>78801921</v>
      </c>
      <c r="O26" s="70">
        <f>(D26-(E26+F26))/M26</f>
        <v>0.06457788484128812</v>
      </c>
      <c r="P26" s="70">
        <v>0.04</v>
      </c>
      <c r="Q26" s="70" t="str">
        <f>IF(O26&gt;P26,"YES","NO")</f>
        <v>YES</v>
      </c>
      <c r="R26" s="70" t="s">
        <v>1</v>
      </c>
      <c r="S26" s="70" t="s">
        <v>1</v>
      </c>
      <c r="T26" s="93">
        <v>3.54</v>
      </c>
      <c r="U26" s="93">
        <v>13.2</v>
      </c>
      <c r="V26" s="93">
        <v>35.77</v>
      </c>
      <c r="W26" s="71">
        <v>18.81</v>
      </c>
      <c r="X26" s="69" t="str">
        <f>IF(V26&gt;W26,"YES","NO")</f>
        <v>YES</v>
      </c>
      <c r="Y26" s="110">
        <v>2.54</v>
      </c>
      <c r="Z26" s="110">
        <v>11.38</v>
      </c>
      <c r="AA26" s="110">
        <v>33.59</v>
      </c>
      <c r="AB26" s="71">
        <v>20.91</v>
      </c>
      <c r="AC26" s="69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82">
        <v>4.05</v>
      </c>
      <c r="U27" s="82">
        <v>11.43</v>
      </c>
      <c r="V27" s="82">
        <v>23.48</v>
      </c>
      <c r="W27" s="41" t="s">
        <v>1</v>
      </c>
      <c r="X27" s="41" t="s">
        <v>1</v>
      </c>
      <c r="Y27" s="83">
        <v>3.25</v>
      </c>
      <c r="Z27" s="83">
        <v>9.33</v>
      </c>
      <c r="AA27" s="83">
        <v>21.09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1" t="s">
        <v>1</v>
      </c>
      <c r="U28" s="71" t="s">
        <v>1</v>
      </c>
      <c r="V28" s="71">
        <v>26.88</v>
      </c>
      <c r="W28" s="70" t="s">
        <v>1</v>
      </c>
      <c r="X28" s="70" t="s">
        <v>1</v>
      </c>
      <c r="Y28" s="71" t="s">
        <v>1</v>
      </c>
      <c r="Z28" s="71" t="s">
        <v>1</v>
      </c>
      <c r="AA28" s="71">
        <v>24.6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27:C27"/>
    <mergeCell ref="A15:A16"/>
    <mergeCell ref="B15:C15"/>
    <mergeCell ref="A17:A18"/>
    <mergeCell ref="B17:C17"/>
    <mergeCell ref="B16:C16"/>
    <mergeCell ref="B18:C18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54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50</v>
      </c>
      <c r="U12" s="13" t="s">
        <v>49</v>
      </c>
      <c r="V12" s="13" t="s">
        <v>48</v>
      </c>
      <c r="W12" s="8" t="s">
        <v>17</v>
      </c>
      <c r="X12" s="8" t="s">
        <v>40</v>
      </c>
      <c r="Y12" s="13" t="s">
        <v>50</v>
      </c>
      <c r="Z12" s="13" t="s">
        <v>49</v>
      </c>
      <c r="AA12" s="13" t="s">
        <v>48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3504199</v>
      </c>
      <c r="E15" s="40">
        <v>285399</v>
      </c>
      <c r="F15" s="40">
        <v>0</v>
      </c>
      <c r="G15" s="40">
        <v>167777675</v>
      </c>
      <c r="H15" s="40">
        <v>584741</v>
      </c>
      <c r="I15" s="40">
        <v>38183</v>
      </c>
      <c r="J15" s="40">
        <v>1338975</v>
      </c>
      <c r="K15" s="40">
        <v>3187534</v>
      </c>
      <c r="L15" s="40">
        <v>109394</v>
      </c>
      <c r="M15" s="40">
        <f>G15+(H15+I15+J15+K15)*10+L15</f>
        <v>219381399</v>
      </c>
      <c r="N15" s="40">
        <v>407614055</v>
      </c>
      <c r="O15" s="41">
        <f>(D15-(E15+F15))/M15</f>
        <v>0.014672164616837</v>
      </c>
      <c r="P15" s="41">
        <f>0.04*0.3</f>
        <v>0.012</v>
      </c>
      <c r="Q15" s="41" t="str">
        <f>IF(O15&gt;P15,"YES","NO")</f>
        <v>YES</v>
      </c>
      <c r="R15" s="42">
        <f>O15+O16</f>
        <v>0.10531787312675113</v>
      </c>
      <c r="S15" s="43" t="str">
        <f>IF(R15&gt;=0.04,"YES","NO")</f>
        <v>YES</v>
      </c>
      <c r="T15" s="97" t="s">
        <v>0</v>
      </c>
      <c r="U15" s="97" t="s">
        <v>0</v>
      </c>
      <c r="V15" s="97" t="s">
        <v>0</v>
      </c>
      <c r="W15" s="97" t="s">
        <v>0</v>
      </c>
      <c r="X15" s="44" t="s">
        <v>0</v>
      </c>
      <c r="Y15" s="107">
        <v>1.76</v>
      </c>
      <c r="Z15" s="107">
        <v>2.95</v>
      </c>
      <c r="AA15" s="107">
        <v>8.21</v>
      </c>
      <c r="AB15" s="97">
        <v>17.57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20451578</v>
      </c>
      <c r="E16" s="49">
        <v>472960</v>
      </c>
      <c r="F16" s="49">
        <v>0</v>
      </c>
      <c r="G16" s="49">
        <v>167777675</v>
      </c>
      <c r="H16" s="49">
        <v>584741</v>
      </c>
      <c r="I16" s="49">
        <v>38183</v>
      </c>
      <c r="J16" s="49">
        <v>1338975</v>
      </c>
      <c r="K16" s="49">
        <v>3187534</v>
      </c>
      <c r="L16" s="49">
        <v>1131347</v>
      </c>
      <c r="M16" s="49">
        <f>G16+(H16+I16+J16+K16)*10+L16</f>
        <v>220403352</v>
      </c>
      <c r="N16" s="49">
        <v>407614055</v>
      </c>
      <c r="O16" s="50">
        <f>(D16-(E16+F16))/M16</f>
        <v>0.09064570850991413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98"/>
      <c r="U16" s="98"/>
      <c r="V16" s="98"/>
      <c r="W16" s="98"/>
      <c r="X16" s="53"/>
      <c r="Y16" s="108"/>
      <c r="Z16" s="108"/>
      <c r="AA16" s="108"/>
      <c r="AB16" s="9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2711275</v>
      </c>
      <c r="E17" s="49">
        <v>48184</v>
      </c>
      <c r="F17" s="49">
        <v>0</v>
      </c>
      <c r="G17" s="49">
        <v>52062287</v>
      </c>
      <c r="H17" s="49">
        <v>1407003</v>
      </c>
      <c r="I17" s="49">
        <v>112338</v>
      </c>
      <c r="J17" s="49">
        <v>2135986</v>
      </c>
      <c r="K17" s="49">
        <v>752160</v>
      </c>
      <c r="L17" s="49">
        <v>390574</v>
      </c>
      <c r="M17" s="49">
        <f>G17+(H17+I17+J17+K17)*10+L17</f>
        <v>96527731</v>
      </c>
      <c r="N17" s="49">
        <v>311354873</v>
      </c>
      <c r="O17" s="50">
        <f>(D17-(E17+F17))/M17</f>
        <v>0.027588869772563078</v>
      </c>
      <c r="P17" s="50">
        <f>0.04*0.2</f>
        <v>0.008</v>
      </c>
      <c r="Q17" s="50" t="str">
        <f>IF(O17&gt;P17,"YES","NO")</f>
        <v>YES</v>
      </c>
      <c r="R17" s="51">
        <f>O17+O18</f>
        <v>0.17691557658756804</v>
      </c>
      <c r="S17" s="52" t="str">
        <f>IF(R17&gt;=0.04,"YES","NO")</f>
        <v>YES</v>
      </c>
      <c r="T17" s="98">
        <v>4.51</v>
      </c>
      <c r="U17" s="98">
        <v>14.74</v>
      </c>
      <c r="V17" s="98">
        <v>34.95</v>
      </c>
      <c r="W17" s="56">
        <v>16.05</v>
      </c>
      <c r="X17" s="52" t="str">
        <f>IF(V17&gt;W17,"YES","NO")</f>
        <v>YES</v>
      </c>
      <c r="Y17" s="108">
        <v>1.68</v>
      </c>
      <c r="Z17" s="108">
        <v>11.38</v>
      </c>
      <c r="AA17" s="98">
        <v>31</v>
      </c>
      <c r="AB17" s="98">
        <v>17.57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14861494</v>
      </c>
      <c r="E18" s="49">
        <v>461390</v>
      </c>
      <c r="F18" s="49">
        <v>0</v>
      </c>
      <c r="G18" s="49">
        <v>52062286</v>
      </c>
      <c r="H18" s="49">
        <v>1407002</v>
      </c>
      <c r="I18" s="49">
        <v>112337</v>
      </c>
      <c r="J18" s="49">
        <v>2135986</v>
      </c>
      <c r="K18" s="49">
        <v>752161</v>
      </c>
      <c r="L18" s="49">
        <v>296401</v>
      </c>
      <c r="M18" s="49">
        <f>G18+(H18+I18+J18+K18)*10+L18</f>
        <v>96433547</v>
      </c>
      <c r="N18" s="49">
        <v>311354873</v>
      </c>
      <c r="O18" s="50">
        <f>(D18-(E18+F18))/M18</f>
        <v>0.14932670681500496</v>
      </c>
      <c r="P18" s="50">
        <f>0.04*0.8</f>
        <v>0.032</v>
      </c>
      <c r="Q18" s="50" t="str">
        <f>IF(O18&gt;P18,"YES","NO")</f>
        <v>YES</v>
      </c>
      <c r="R18" s="51"/>
      <c r="S18" s="52"/>
      <c r="T18" s="98"/>
      <c r="U18" s="98"/>
      <c r="V18" s="98"/>
      <c r="W18" s="56"/>
      <c r="X18" s="52"/>
      <c r="Y18" s="108"/>
      <c r="Z18" s="108"/>
      <c r="AA18" s="98"/>
      <c r="AB18" s="9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3707023</v>
      </c>
      <c r="E19" s="49">
        <v>216479</v>
      </c>
      <c r="F19" s="49">
        <v>0</v>
      </c>
      <c r="G19" s="49">
        <v>40781819</v>
      </c>
      <c r="H19" s="49">
        <v>350575</v>
      </c>
      <c r="I19" s="49">
        <v>24954</v>
      </c>
      <c r="J19" s="49">
        <v>377291</v>
      </c>
      <c r="K19" s="49">
        <v>220156</v>
      </c>
      <c r="L19" s="49">
        <v>19937</v>
      </c>
      <c r="M19" s="49">
        <f>G19+(H19+I19+J19+K19)*10+L19</f>
        <v>50531516</v>
      </c>
      <c r="N19" s="49">
        <v>91915552</v>
      </c>
      <c r="O19" s="50">
        <f>(D19-(E19+F19))/M19</f>
        <v>0.06907657391478221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4">
        <v>3.54</v>
      </c>
      <c r="U19" s="64">
        <v>9.96</v>
      </c>
      <c r="V19" s="64">
        <v>25.69</v>
      </c>
      <c r="W19" s="66">
        <v>16.05</v>
      </c>
      <c r="X19" s="49" t="str">
        <f>IF(V19&gt;W19,"YES","NO")</f>
        <v>YES</v>
      </c>
      <c r="Y19" s="109">
        <v>3.83</v>
      </c>
      <c r="Z19" s="109">
        <v>10.81</v>
      </c>
      <c r="AA19" s="109">
        <v>26.67</v>
      </c>
      <c r="AB19" s="66">
        <v>17.57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23963125</v>
      </c>
      <c r="E20" s="49">
        <v>1103066</v>
      </c>
      <c r="F20" s="49">
        <v>0</v>
      </c>
      <c r="G20" s="49">
        <v>133203747</v>
      </c>
      <c r="H20" s="49">
        <v>1972959</v>
      </c>
      <c r="I20" s="49">
        <v>431378</v>
      </c>
      <c r="J20" s="49">
        <v>7238868</v>
      </c>
      <c r="K20" s="49">
        <v>845096</v>
      </c>
      <c r="L20" s="49">
        <v>1328025</v>
      </c>
      <c r="M20" s="49">
        <f>G20+(H20+I20+J20+K20)*10+L20</f>
        <v>239414782</v>
      </c>
      <c r="N20" s="49">
        <v>681801699</v>
      </c>
      <c r="O20" s="50">
        <f>(D20-(E20+F20))/M20</f>
        <v>0.09548307255313918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4">
        <v>1.94</v>
      </c>
      <c r="U20" s="64">
        <v>11.82</v>
      </c>
      <c r="V20" s="64">
        <v>28.68</v>
      </c>
      <c r="W20" s="66">
        <v>16.05</v>
      </c>
      <c r="X20" s="49" t="s">
        <v>42</v>
      </c>
      <c r="Y20" s="109">
        <v>1.93</v>
      </c>
      <c r="Z20" s="109">
        <v>9.7</v>
      </c>
      <c r="AA20" s="109">
        <v>26.24</v>
      </c>
      <c r="AB20" s="66">
        <v>17.57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39627653</v>
      </c>
      <c r="E21" s="49">
        <v>2086691</v>
      </c>
      <c r="F21" s="49">
        <v>17981</v>
      </c>
      <c r="G21" s="49">
        <v>160261718</v>
      </c>
      <c r="H21" s="49">
        <v>1017581</v>
      </c>
      <c r="I21" s="49">
        <v>258937</v>
      </c>
      <c r="J21" s="49">
        <v>8747550</v>
      </c>
      <c r="K21" s="49">
        <v>1865810</v>
      </c>
      <c r="L21" s="49">
        <v>3085473</v>
      </c>
      <c r="M21" s="49">
        <f>G21+(H21+I21+J21+K21)*10+L21</f>
        <v>282245971</v>
      </c>
      <c r="N21" s="49">
        <v>1112348063</v>
      </c>
      <c r="O21" s="50">
        <f>(D21-(E21+F21))/M21</f>
        <v>0.13294425733361487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4">
        <v>3.57</v>
      </c>
      <c r="U21" s="64">
        <v>9.93</v>
      </c>
      <c r="V21" s="64">
        <v>22.42</v>
      </c>
      <c r="W21" s="66">
        <v>16.05</v>
      </c>
      <c r="X21" s="49" t="str">
        <f>IF(V20&gt;W21,"YES","NO")</f>
        <v>YES</v>
      </c>
      <c r="Y21" s="109">
        <v>4.32</v>
      </c>
      <c r="Z21" s="109">
        <v>8.47</v>
      </c>
      <c r="AA21" s="109">
        <v>20.79</v>
      </c>
      <c r="AB21" s="66">
        <v>17.57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3097137</v>
      </c>
      <c r="E22" s="49">
        <v>35138</v>
      </c>
      <c r="F22" s="49">
        <v>0</v>
      </c>
      <c r="G22" s="49">
        <v>31983393</v>
      </c>
      <c r="H22" s="49">
        <v>297657</v>
      </c>
      <c r="I22" s="49">
        <v>17953</v>
      </c>
      <c r="J22" s="49">
        <v>472</v>
      </c>
      <c r="K22" s="49">
        <v>92792</v>
      </c>
      <c r="L22" s="49">
        <v>191366</v>
      </c>
      <c r="M22" s="49">
        <f>G22+(H22+I22+J22+K22)*10+L22</f>
        <v>36263499</v>
      </c>
      <c r="N22" s="49">
        <v>144423827</v>
      </c>
      <c r="O22" s="50">
        <f>(D22-(E22+F22))/M22</f>
        <v>0.0844374945727107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4">
        <v>4.68</v>
      </c>
      <c r="U22" s="64">
        <v>14.56</v>
      </c>
      <c r="V22" s="64">
        <v>35.26</v>
      </c>
      <c r="W22" s="66">
        <v>16.05</v>
      </c>
      <c r="X22" s="49" t="str">
        <f>IF(V22&gt;W22,"YES","NO")</f>
        <v>YES</v>
      </c>
      <c r="Y22" s="109">
        <v>1.33</v>
      </c>
      <c r="Z22" s="109">
        <v>12.7</v>
      </c>
      <c r="AA22" s="109">
        <v>33.06</v>
      </c>
      <c r="AB22" s="66">
        <v>17.57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6149822</v>
      </c>
      <c r="E23" s="49">
        <v>176387</v>
      </c>
      <c r="F23" s="49">
        <v>0</v>
      </c>
      <c r="G23" s="49">
        <v>93422497</v>
      </c>
      <c r="H23" s="49">
        <v>881490</v>
      </c>
      <c r="I23" s="49">
        <v>59371</v>
      </c>
      <c r="J23" s="49">
        <v>1196921</v>
      </c>
      <c r="K23" s="49">
        <v>580701</v>
      </c>
      <c r="L23" s="49">
        <v>350985</v>
      </c>
      <c r="M23" s="49">
        <f>G23+(H23+I23+J23+K23)*10+L23</f>
        <v>120958312</v>
      </c>
      <c r="N23" s="49">
        <v>239874277</v>
      </c>
      <c r="O23" s="50">
        <f>(D23-(E23+F23))/M23</f>
        <v>0.04938424570607434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4">
        <v>5.35</v>
      </c>
      <c r="U23" s="64">
        <v>19.16</v>
      </c>
      <c r="V23" s="64">
        <v>35.63</v>
      </c>
      <c r="W23" s="66">
        <v>16.05</v>
      </c>
      <c r="X23" s="49" t="str">
        <f>IF(V23&gt;W23,"YES","NO")</f>
        <v>YES</v>
      </c>
      <c r="Y23" s="109">
        <v>3.4</v>
      </c>
      <c r="Z23" s="109">
        <v>15.63</v>
      </c>
      <c r="AA23" s="109">
        <v>31.61</v>
      </c>
      <c r="AB23" s="66">
        <v>17.57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205640</v>
      </c>
      <c r="E24" s="49">
        <v>64760</v>
      </c>
      <c r="F24" s="49">
        <v>351</v>
      </c>
      <c r="G24" s="49">
        <v>36715945</v>
      </c>
      <c r="H24" s="49">
        <v>347145</v>
      </c>
      <c r="I24" s="49">
        <v>29078</v>
      </c>
      <c r="J24" s="49">
        <v>149338</v>
      </c>
      <c r="K24" s="49">
        <v>576101</v>
      </c>
      <c r="L24" s="49">
        <v>24343</v>
      </c>
      <c r="M24" s="49">
        <f>G24+(H24+I24+J24+K24)*10+L24</f>
        <v>47756908</v>
      </c>
      <c r="N24" s="49">
        <v>85260540</v>
      </c>
      <c r="O24" s="50">
        <f>(D24-(E24+F24))/M24</f>
        <v>0.0029425900018485284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4">
        <v>11.57</v>
      </c>
      <c r="U24" s="64">
        <v>11.98</v>
      </c>
      <c r="V24" s="64">
        <v>20.14</v>
      </c>
      <c r="W24" s="66">
        <v>16.05</v>
      </c>
      <c r="X24" s="49" t="str">
        <f>IF(V24&gt;W24,"YES","NO")</f>
        <v>YES</v>
      </c>
      <c r="Y24" s="109">
        <v>7.97</v>
      </c>
      <c r="Z24" s="109">
        <v>11.17</v>
      </c>
      <c r="AA24" s="109">
        <v>19.27</v>
      </c>
      <c r="AB24" s="66">
        <v>17.57</v>
      </c>
      <c r="AC24" s="49" t="str">
        <f>IF(AA24&gt;AB24,"YES","NO")</f>
        <v>YES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4813681</v>
      </c>
      <c r="E25" s="49">
        <v>76486</v>
      </c>
      <c r="F25" s="49">
        <v>0</v>
      </c>
      <c r="G25" s="49">
        <v>43379924</v>
      </c>
      <c r="H25" s="49">
        <v>343058</v>
      </c>
      <c r="I25" s="49">
        <v>40236</v>
      </c>
      <c r="J25" s="49">
        <v>362318</v>
      </c>
      <c r="K25" s="49">
        <v>168559</v>
      </c>
      <c r="L25" s="49">
        <v>257436</v>
      </c>
      <c r="M25" s="49">
        <f>G25+(H25+I25+J25+K25)*10+L25</f>
        <v>52779070</v>
      </c>
      <c r="N25" s="49">
        <v>190538108</v>
      </c>
      <c r="O25" s="50">
        <f>(D25-(E25+F25))/M25</f>
        <v>0.08975518136261211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4">
        <v>3.4</v>
      </c>
      <c r="U25" s="64">
        <v>12.67</v>
      </c>
      <c r="V25" s="64">
        <v>27.98</v>
      </c>
      <c r="W25" s="66">
        <v>16.05</v>
      </c>
      <c r="X25" s="49" t="str">
        <f>IF(V25&gt;W25,"YES","NO")</f>
        <v>YES</v>
      </c>
      <c r="Y25" s="109">
        <v>2.55</v>
      </c>
      <c r="Z25" s="109">
        <v>11.02</v>
      </c>
      <c r="AA25" s="109">
        <v>26.11</v>
      </c>
      <c r="AB25" s="66">
        <v>17.57</v>
      </c>
      <c r="AC25" s="49" t="str">
        <f>IF(AA25&gt;AB25,"YES","NO")</f>
        <v>YES</v>
      </c>
    </row>
    <row r="26" spans="1:29" s="17" customFormat="1" ht="47.25" customHeight="1">
      <c r="A26" s="102">
        <v>10</v>
      </c>
      <c r="B26" s="103" t="s">
        <v>31</v>
      </c>
      <c r="C26" s="103"/>
      <c r="D26" s="74">
        <v>2261371</v>
      </c>
      <c r="E26" s="74">
        <v>34596</v>
      </c>
      <c r="F26" s="74">
        <v>0</v>
      </c>
      <c r="G26" s="74">
        <v>26297206</v>
      </c>
      <c r="H26" s="74">
        <v>300823</v>
      </c>
      <c r="I26" s="74">
        <v>55709</v>
      </c>
      <c r="J26" s="74">
        <v>45372</v>
      </c>
      <c r="K26" s="74">
        <v>481123</v>
      </c>
      <c r="L26" s="74">
        <v>0</v>
      </c>
      <c r="M26" s="74">
        <f>G26+(H26+I26+J26+K26)*10+L26</f>
        <v>35127476</v>
      </c>
      <c r="N26" s="74">
        <v>78302792</v>
      </c>
      <c r="O26" s="76">
        <f>(D26-(E26+F26))/M26</f>
        <v>0.06339126101744401</v>
      </c>
      <c r="P26" s="76">
        <v>0.04</v>
      </c>
      <c r="Q26" s="76" t="str">
        <f>IF(O26&gt;P26,"YES","NO")</f>
        <v>YES</v>
      </c>
      <c r="R26" s="76" t="s">
        <v>1</v>
      </c>
      <c r="S26" s="76" t="s">
        <v>1</v>
      </c>
      <c r="T26" s="78">
        <v>3.45</v>
      </c>
      <c r="U26" s="78">
        <v>12.6</v>
      </c>
      <c r="V26" s="78">
        <v>33.29</v>
      </c>
      <c r="W26" s="80">
        <v>16.05</v>
      </c>
      <c r="X26" s="74" t="str">
        <f>IF(V26&gt;W26,"YES","NO")</f>
        <v>YES</v>
      </c>
      <c r="Y26" s="112">
        <v>3.05</v>
      </c>
      <c r="Z26" s="112">
        <v>10.92</v>
      </c>
      <c r="AA26" s="112">
        <v>31.3</v>
      </c>
      <c r="AB26" s="80">
        <v>17.57</v>
      </c>
      <c r="AC26" s="74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113">
        <v>3.82</v>
      </c>
      <c r="U27" s="113">
        <v>10.22</v>
      </c>
      <c r="V27" s="113">
        <v>21.96</v>
      </c>
      <c r="W27" s="41" t="s">
        <v>1</v>
      </c>
      <c r="X27" s="41" t="s">
        <v>1</v>
      </c>
      <c r="Y27" s="114">
        <v>2.85</v>
      </c>
      <c r="Z27" s="114">
        <v>8.39</v>
      </c>
      <c r="AA27" s="114">
        <v>19.88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0" t="s">
        <v>1</v>
      </c>
      <c r="U28" s="70" t="s">
        <v>1</v>
      </c>
      <c r="V28" s="111">
        <v>22.93</v>
      </c>
      <c r="W28" s="70" t="s">
        <v>1</v>
      </c>
      <c r="X28" s="70" t="s">
        <v>1</v>
      </c>
      <c r="Y28" s="70" t="s">
        <v>1</v>
      </c>
      <c r="Z28" s="70" t="s">
        <v>1</v>
      </c>
      <c r="AA28" s="111">
        <v>20.67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27:C27"/>
    <mergeCell ref="A15:A16"/>
    <mergeCell ref="B15:C15"/>
    <mergeCell ref="A17:A18"/>
    <mergeCell ref="B17:C17"/>
    <mergeCell ref="B16:C16"/>
    <mergeCell ref="B18:C18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G12:G13"/>
    <mergeCell ref="H12:K12"/>
    <mergeCell ref="M12:M13"/>
    <mergeCell ref="D12:D13"/>
    <mergeCell ref="N12:N13"/>
    <mergeCell ref="O12:O13"/>
    <mergeCell ref="Y17:Y18"/>
    <mergeCell ref="Z17:Z18"/>
    <mergeCell ref="AA17:AA18"/>
    <mergeCell ref="AB17:AB18"/>
    <mergeCell ref="Y15:Y16"/>
    <mergeCell ref="Z15:Z16"/>
    <mergeCell ref="AA15:AA16"/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58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57</v>
      </c>
      <c r="U12" s="13" t="s">
        <v>56</v>
      </c>
      <c r="V12" s="13" t="s">
        <v>55</v>
      </c>
      <c r="W12" s="8" t="s">
        <v>17</v>
      </c>
      <c r="X12" s="8" t="s">
        <v>40</v>
      </c>
      <c r="Y12" s="13" t="s">
        <v>57</v>
      </c>
      <c r="Z12" s="13" t="s">
        <v>56</v>
      </c>
      <c r="AA12" s="13" t="s">
        <v>55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3504199</v>
      </c>
      <c r="E15" s="40">
        <v>285399</v>
      </c>
      <c r="F15" s="40">
        <v>0</v>
      </c>
      <c r="G15" s="40">
        <v>167777675</v>
      </c>
      <c r="H15" s="40">
        <v>584741</v>
      </c>
      <c r="I15" s="40">
        <v>38183</v>
      </c>
      <c r="J15" s="40">
        <v>1338975</v>
      </c>
      <c r="K15" s="40">
        <v>3187534</v>
      </c>
      <c r="L15" s="40">
        <v>109394</v>
      </c>
      <c r="M15" s="40">
        <f>G15+(H15+I15+J15+K15)*10+L15</f>
        <v>219381399</v>
      </c>
      <c r="N15" s="40">
        <v>407614055</v>
      </c>
      <c r="O15" s="41">
        <f>(D15-(E15+F15))/M15</f>
        <v>0.014672164616837</v>
      </c>
      <c r="P15" s="41">
        <f>0.04*0.3</f>
        <v>0.012</v>
      </c>
      <c r="Q15" s="41" t="str">
        <f>IF(O15&gt;P15,"YES","NO")</f>
        <v>YES</v>
      </c>
      <c r="R15" s="42">
        <f>O15+O16</f>
        <v>0.10531787312675113</v>
      </c>
      <c r="S15" s="43" t="str">
        <f>IF(R15&gt;=0.04,"YES","NO")</f>
        <v>YES</v>
      </c>
      <c r="T15" s="97" t="s">
        <v>0</v>
      </c>
      <c r="U15" s="97" t="s">
        <v>0</v>
      </c>
      <c r="V15" s="97" t="s">
        <v>0</v>
      </c>
      <c r="W15" s="97" t="s">
        <v>0</v>
      </c>
      <c r="X15" s="44" t="s">
        <v>0</v>
      </c>
      <c r="Y15" s="107">
        <v>1.76</v>
      </c>
      <c r="Z15" s="107">
        <v>2.95</v>
      </c>
      <c r="AA15" s="107">
        <v>8.21</v>
      </c>
      <c r="AB15" s="97">
        <v>17.57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20451578</v>
      </c>
      <c r="E16" s="49">
        <v>472960</v>
      </c>
      <c r="F16" s="49">
        <v>0</v>
      </c>
      <c r="G16" s="49">
        <v>167777675</v>
      </c>
      <c r="H16" s="49">
        <v>584741</v>
      </c>
      <c r="I16" s="49">
        <v>38183</v>
      </c>
      <c r="J16" s="49">
        <v>1338975</v>
      </c>
      <c r="K16" s="49">
        <v>3187534</v>
      </c>
      <c r="L16" s="49">
        <v>1131347</v>
      </c>
      <c r="M16" s="49">
        <f>G16+(H16+I16+J16+K16)*10+L16</f>
        <v>220403352</v>
      </c>
      <c r="N16" s="49">
        <v>407614055</v>
      </c>
      <c r="O16" s="50">
        <f>(D16-(E16+F16))/M16</f>
        <v>0.09064570850991413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98"/>
      <c r="U16" s="98"/>
      <c r="V16" s="98"/>
      <c r="W16" s="98"/>
      <c r="X16" s="53"/>
      <c r="Y16" s="108"/>
      <c r="Z16" s="108"/>
      <c r="AA16" s="108"/>
      <c r="AB16" s="9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2711275</v>
      </c>
      <c r="E17" s="49">
        <v>48184</v>
      </c>
      <c r="F17" s="49">
        <v>0</v>
      </c>
      <c r="G17" s="49">
        <v>52062287</v>
      </c>
      <c r="H17" s="49">
        <v>1407003</v>
      </c>
      <c r="I17" s="49">
        <v>112338</v>
      </c>
      <c r="J17" s="49">
        <v>2135986</v>
      </c>
      <c r="K17" s="49">
        <v>752160</v>
      </c>
      <c r="L17" s="49">
        <v>390574</v>
      </c>
      <c r="M17" s="49">
        <f>G17+(H17+I17+J17+K17)*10+L17</f>
        <v>96527731</v>
      </c>
      <c r="N17" s="49">
        <v>311354873</v>
      </c>
      <c r="O17" s="50">
        <f>(D17-(E17+F17))/M17</f>
        <v>0.027588869772563078</v>
      </c>
      <c r="P17" s="50">
        <f>0.04*0.2</f>
        <v>0.008</v>
      </c>
      <c r="Q17" s="50" t="str">
        <f>IF(O17&gt;P17,"YES","NO")</f>
        <v>YES</v>
      </c>
      <c r="R17" s="51">
        <f>O17+O18</f>
        <v>0.17691557658756804</v>
      </c>
      <c r="S17" s="52" t="str">
        <f>IF(R17&gt;=0.04,"YES","NO")</f>
        <v>YES</v>
      </c>
      <c r="T17" s="98">
        <v>4.51</v>
      </c>
      <c r="U17" s="98">
        <v>14.74</v>
      </c>
      <c r="V17" s="98">
        <v>34.95</v>
      </c>
      <c r="W17" s="56">
        <v>16.05</v>
      </c>
      <c r="X17" s="52" t="str">
        <f>IF(V17&gt;W17,"YES","NO")</f>
        <v>YES</v>
      </c>
      <c r="Y17" s="108">
        <v>1.68</v>
      </c>
      <c r="Z17" s="108">
        <v>11.38</v>
      </c>
      <c r="AA17" s="98">
        <v>31</v>
      </c>
      <c r="AB17" s="98">
        <v>17.57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14861494</v>
      </c>
      <c r="E18" s="49">
        <v>461390</v>
      </c>
      <c r="F18" s="49">
        <v>0</v>
      </c>
      <c r="G18" s="49">
        <v>52062286</v>
      </c>
      <c r="H18" s="49">
        <v>1407002</v>
      </c>
      <c r="I18" s="49">
        <v>112337</v>
      </c>
      <c r="J18" s="49">
        <v>2135986</v>
      </c>
      <c r="K18" s="49">
        <v>752161</v>
      </c>
      <c r="L18" s="49">
        <v>296401</v>
      </c>
      <c r="M18" s="49">
        <f>G18+(H18+I18+J18+K18)*10+L18</f>
        <v>96433547</v>
      </c>
      <c r="N18" s="49">
        <v>311354873</v>
      </c>
      <c r="O18" s="50">
        <f>(D18-(E18+F18))/M18</f>
        <v>0.14932670681500496</v>
      </c>
      <c r="P18" s="50">
        <f>0.04*0.8</f>
        <v>0.032</v>
      </c>
      <c r="Q18" s="50" t="str">
        <f>IF(O18&gt;P18,"YES","NO")</f>
        <v>YES</v>
      </c>
      <c r="R18" s="51"/>
      <c r="S18" s="52"/>
      <c r="T18" s="98"/>
      <c r="U18" s="98"/>
      <c r="V18" s="98"/>
      <c r="W18" s="56"/>
      <c r="X18" s="52"/>
      <c r="Y18" s="108"/>
      <c r="Z18" s="108"/>
      <c r="AA18" s="98"/>
      <c r="AB18" s="9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3707023</v>
      </c>
      <c r="E19" s="49">
        <v>216479</v>
      </c>
      <c r="F19" s="49">
        <v>0</v>
      </c>
      <c r="G19" s="49">
        <v>40781819</v>
      </c>
      <c r="H19" s="49">
        <v>350575</v>
      </c>
      <c r="I19" s="49">
        <v>24954</v>
      </c>
      <c r="J19" s="49">
        <v>377291</v>
      </c>
      <c r="K19" s="49">
        <v>220156</v>
      </c>
      <c r="L19" s="49">
        <v>19937</v>
      </c>
      <c r="M19" s="49">
        <f>G19+(H19+I19+J19+K19)*10+L19</f>
        <v>50531516</v>
      </c>
      <c r="N19" s="49">
        <v>91915552</v>
      </c>
      <c r="O19" s="50">
        <f>(D19-(E19+F19))/M19</f>
        <v>0.06907657391478221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4">
        <v>3.54</v>
      </c>
      <c r="U19" s="64">
        <v>9.96</v>
      </c>
      <c r="V19" s="64">
        <v>25.69</v>
      </c>
      <c r="W19" s="66">
        <v>16.05</v>
      </c>
      <c r="X19" s="49" t="str">
        <f>IF(V19&gt;W19,"YES","NO")</f>
        <v>YES</v>
      </c>
      <c r="Y19" s="109">
        <v>3.83</v>
      </c>
      <c r="Z19" s="109">
        <v>10.81</v>
      </c>
      <c r="AA19" s="109">
        <v>26.67</v>
      </c>
      <c r="AB19" s="66">
        <v>17.57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23963125</v>
      </c>
      <c r="E20" s="49">
        <v>1103066</v>
      </c>
      <c r="F20" s="49">
        <v>0</v>
      </c>
      <c r="G20" s="49">
        <v>133203747</v>
      </c>
      <c r="H20" s="49">
        <v>1972959</v>
      </c>
      <c r="I20" s="49">
        <v>431378</v>
      </c>
      <c r="J20" s="49">
        <v>7238868</v>
      </c>
      <c r="K20" s="49">
        <v>845096</v>
      </c>
      <c r="L20" s="49">
        <v>1328025</v>
      </c>
      <c r="M20" s="49">
        <f>G20+(H20+I20+J20+K20)*10+L20</f>
        <v>239414782</v>
      </c>
      <c r="N20" s="49">
        <v>681801699</v>
      </c>
      <c r="O20" s="50">
        <f>(D20-(E20+F20))/M20</f>
        <v>0.09548307255313918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4">
        <v>1.94</v>
      </c>
      <c r="U20" s="64">
        <v>11.82</v>
      </c>
      <c r="V20" s="64">
        <v>28.68</v>
      </c>
      <c r="W20" s="66">
        <v>16.05</v>
      </c>
      <c r="X20" s="49" t="s">
        <v>42</v>
      </c>
      <c r="Y20" s="109">
        <v>1.93</v>
      </c>
      <c r="Z20" s="109">
        <v>9.7</v>
      </c>
      <c r="AA20" s="109">
        <v>26.24</v>
      </c>
      <c r="AB20" s="66">
        <v>17.57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39627653</v>
      </c>
      <c r="E21" s="49">
        <v>2086691</v>
      </c>
      <c r="F21" s="49">
        <v>17981</v>
      </c>
      <c r="G21" s="49">
        <v>160261718</v>
      </c>
      <c r="H21" s="49">
        <v>1017581</v>
      </c>
      <c r="I21" s="49">
        <v>258937</v>
      </c>
      <c r="J21" s="49">
        <v>8747550</v>
      </c>
      <c r="K21" s="49">
        <v>1865810</v>
      </c>
      <c r="L21" s="49">
        <v>3085473</v>
      </c>
      <c r="M21" s="49">
        <f>G21+(H21+I21+J21+K21)*10+L21</f>
        <v>282245971</v>
      </c>
      <c r="N21" s="49">
        <v>1112348063</v>
      </c>
      <c r="O21" s="50">
        <f>(D21-(E21+F21))/M21</f>
        <v>0.13294425733361487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4">
        <v>3.57</v>
      </c>
      <c r="U21" s="64">
        <v>9.93</v>
      </c>
      <c r="V21" s="64">
        <v>22.42</v>
      </c>
      <c r="W21" s="66">
        <v>16.05</v>
      </c>
      <c r="X21" s="49" t="str">
        <f>IF(V20&gt;W21,"YES","NO")</f>
        <v>YES</v>
      </c>
      <c r="Y21" s="109">
        <v>4.32</v>
      </c>
      <c r="Z21" s="109">
        <v>8.47</v>
      </c>
      <c r="AA21" s="109">
        <v>20.79</v>
      </c>
      <c r="AB21" s="66">
        <v>17.57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3097137</v>
      </c>
      <c r="E22" s="49">
        <v>35138</v>
      </c>
      <c r="F22" s="49">
        <v>0</v>
      </c>
      <c r="G22" s="49">
        <v>31983393</v>
      </c>
      <c r="H22" s="49">
        <v>297657</v>
      </c>
      <c r="I22" s="49">
        <v>17953</v>
      </c>
      <c r="J22" s="49">
        <v>472</v>
      </c>
      <c r="K22" s="49">
        <v>92792</v>
      </c>
      <c r="L22" s="49">
        <v>191366</v>
      </c>
      <c r="M22" s="49">
        <f>G22+(H22+I22+J22+K22)*10+L22</f>
        <v>36263499</v>
      </c>
      <c r="N22" s="49">
        <v>144423827</v>
      </c>
      <c r="O22" s="50">
        <f>(D22-(E22+F22))/M22</f>
        <v>0.0844374945727107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4">
        <v>4.68</v>
      </c>
      <c r="U22" s="64">
        <v>14.56</v>
      </c>
      <c r="V22" s="64">
        <v>35.26</v>
      </c>
      <c r="W22" s="66">
        <v>16.05</v>
      </c>
      <c r="X22" s="49" t="str">
        <f>IF(V22&gt;W22,"YES","NO")</f>
        <v>YES</v>
      </c>
      <c r="Y22" s="109">
        <v>1.33</v>
      </c>
      <c r="Z22" s="109">
        <v>12.7</v>
      </c>
      <c r="AA22" s="109">
        <v>33.06</v>
      </c>
      <c r="AB22" s="66">
        <v>17.57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6149822</v>
      </c>
      <c r="E23" s="49">
        <v>176387</v>
      </c>
      <c r="F23" s="49">
        <v>0</v>
      </c>
      <c r="G23" s="49">
        <v>93422497</v>
      </c>
      <c r="H23" s="49">
        <v>881490</v>
      </c>
      <c r="I23" s="49">
        <v>59371</v>
      </c>
      <c r="J23" s="49">
        <v>1196921</v>
      </c>
      <c r="K23" s="49">
        <v>580701</v>
      </c>
      <c r="L23" s="49">
        <v>350985</v>
      </c>
      <c r="M23" s="49">
        <f>G23+(H23+I23+J23+K23)*10+L23</f>
        <v>120958312</v>
      </c>
      <c r="N23" s="49">
        <v>239874277</v>
      </c>
      <c r="O23" s="50">
        <f>(D23-(E23+F23))/M23</f>
        <v>0.04938424570607434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4">
        <v>5.35</v>
      </c>
      <c r="U23" s="64">
        <v>19.16</v>
      </c>
      <c r="V23" s="64">
        <v>35.63</v>
      </c>
      <c r="W23" s="66">
        <v>16.05</v>
      </c>
      <c r="X23" s="49" t="str">
        <f>IF(V23&gt;W23,"YES","NO")</f>
        <v>YES</v>
      </c>
      <c r="Y23" s="109">
        <v>3.4</v>
      </c>
      <c r="Z23" s="109">
        <v>15.63</v>
      </c>
      <c r="AA23" s="109">
        <v>31.61</v>
      </c>
      <c r="AB23" s="66">
        <v>17.57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205640</v>
      </c>
      <c r="E24" s="49">
        <v>64760</v>
      </c>
      <c r="F24" s="49">
        <v>351</v>
      </c>
      <c r="G24" s="49">
        <v>36715945</v>
      </c>
      <c r="H24" s="49">
        <v>347145</v>
      </c>
      <c r="I24" s="49">
        <v>29078</v>
      </c>
      <c r="J24" s="49">
        <v>149338</v>
      </c>
      <c r="K24" s="49">
        <v>576101</v>
      </c>
      <c r="L24" s="49">
        <v>24343</v>
      </c>
      <c r="M24" s="49">
        <f>G24+(H24+I24+J24+K24)*10+L24</f>
        <v>47756908</v>
      </c>
      <c r="N24" s="49">
        <v>85260540</v>
      </c>
      <c r="O24" s="50">
        <f>(D24-(E24+F24))/M24</f>
        <v>0.0029425900018485284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4">
        <v>11.57</v>
      </c>
      <c r="U24" s="64">
        <v>11.98</v>
      </c>
      <c r="V24" s="64">
        <v>20.14</v>
      </c>
      <c r="W24" s="66">
        <v>16.05</v>
      </c>
      <c r="X24" s="49" t="str">
        <f>IF(V24&gt;W24,"YES","NO")</f>
        <v>YES</v>
      </c>
      <c r="Y24" s="109">
        <v>7.97</v>
      </c>
      <c r="Z24" s="109">
        <v>11.17</v>
      </c>
      <c r="AA24" s="109">
        <v>19.27</v>
      </c>
      <c r="AB24" s="66">
        <v>17.57</v>
      </c>
      <c r="AC24" s="49" t="str">
        <f>IF(AA24&gt;AB24,"YES","NO")</f>
        <v>YES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4813681</v>
      </c>
      <c r="E25" s="49">
        <v>76486</v>
      </c>
      <c r="F25" s="49">
        <v>0</v>
      </c>
      <c r="G25" s="49">
        <v>43379924</v>
      </c>
      <c r="H25" s="49">
        <v>343058</v>
      </c>
      <c r="I25" s="49">
        <v>40236</v>
      </c>
      <c r="J25" s="49">
        <v>362318</v>
      </c>
      <c r="K25" s="49">
        <v>168559</v>
      </c>
      <c r="L25" s="49">
        <v>257436</v>
      </c>
      <c r="M25" s="49">
        <f>G25+(H25+I25+J25+K25)*10+L25</f>
        <v>52779070</v>
      </c>
      <c r="N25" s="49">
        <v>190538108</v>
      </c>
      <c r="O25" s="50">
        <f>(D25-(E25+F25))/M25</f>
        <v>0.08975518136261211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4">
        <v>3.4</v>
      </c>
      <c r="U25" s="64">
        <v>12.67</v>
      </c>
      <c r="V25" s="64">
        <v>27.98</v>
      </c>
      <c r="W25" s="66">
        <v>16.05</v>
      </c>
      <c r="X25" s="49" t="str">
        <f>IF(V25&gt;W25,"YES","NO")</f>
        <v>YES</v>
      </c>
      <c r="Y25" s="109">
        <v>2.55</v>
      </c>
      <c r="Z25" s="109">
        <v>11.02</v>
      </c>
      <c r="AA25" s="109">
        <v>26.11</v>
      </c>
      <c r="AB25" s="66">
        <v>17.57</v>
      </c>
      <c r="AC25" s="49" t="str">
        <f>IF(AA25&gt;AB25,"YES","NO")</f>
        <v>YES</v>
      </c>
    </row>
    <row r="26" spans="1:29" s="17" customFormat="1" ht="47.25" customHeight="1">
      <c r="A26" s="90">
        <v>10</v>
      </c>
      <c r="B26" s="91" t="s">
        <v>31</v>
      </c>
      <c r="C26" s="91"/>
      <c r="D26" s="69">
        <v>2261371</v>
      </c>
      <c r="E26" s="69">
        <v>34596</v>
      </c>
      <c r="F26" s="69">
        <v>0</v>
      </c>
      <c r="G26" s="69">
        <v>26297206</v>
      </c>
      <c r="H26" s="69">
        <v>300823</v>
      </c>
      <c r="I26" s="69">
        <v>55709</v>
      </c>
      <c r="J26" s="69">
        <v>45372</v>
      </c>
      <c r="K26" s="69">
        <v>481123</v>
      </c>
      <c r="L26" s="69">
        <v>0</v>
      </c>
      <c r="M26" s="69">
        <f>G26+(H26+I26+J26+K26)*10+L26</f>
        <v>35127476</v>
      </c>
      <c r="N26" s="69">
        <v>78302792</v>
      </c>
      <c r="O26" s="70">
        <f>(D26-(E26+F26))/M26</f>
        <v>0.06339126101744401</v>
      </c>
      <c r="P26" s="70">
        <v>0.04</v>
      </c>
      <c r="Q26" s="70" t="str">
        <f>IF(O26&gt;P26,"YES","NO")</f>
        <v>YES</v>
      </c>
      <c r="R26" s="70" t="s">
        <v>1</v>
      </c>
      <c r="S26" s="70" t="s">
        <v>1</v>
      </c>
      <c r="T26" s="93">
        <v>3.45</v>
      </c>
      <c r="U26" s="93">
        <v>12.6</v>
      </c>
      <c r="V26" s="93">
        <v>33.29</v>
      </c>
      <c r="W26" s="71">
        <v>16.05</v>
      </c>
      <c r="X26" s="69" t="str">
        <f>IF(V26&gt;W26,"YES","NO")</f>
        <v>YES</v>
      </c>
      <c r="Y26" s="110">
        <v>3.05</v>
      </c>
      <c r="Z26" s="110">
        <v>10.92</v>
      </c>
      <c r="AA26" s="110">
        <v>31.3</v>
      </c>
      <c r="AB26" s="71">
        <v>17.57</v>
      </c>
      <c r="AC26" s="69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113">
        <v>3.82</v>
      </c>
      <c r="U27" s="113">
        <v>10.22</v>
      </c>
      <c r="V27" s="113">
        <v>21.96</v>
      </c>
      <c r="W27" s="41" t="s">
        <v>1</v>
      </c>
      <c r="X27" s="41" t="s">
        <v>1</v>
      </c>
      <c r="Y27" s="114">
        <v>2.85</v>
      </c>
      <c r="Z27" s="114">
        <v>8.39</v>
      </c>
      <c r="AA27" s="114">
        <v>19.88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0" t="s">
        <v>1</v>
      </c>
      <c r="U28" s="70" t="s">
        <v>1</v>
      </c>
      <c r="V28" s="111">
        <v>22.93</v>
      </c>
      <c r="W28" s="70" t="s">
        <v>1</v>
      </c>
      <c r="X28" s="70" t="s">
        <v>1</v>
      </c>
      <c r="Y28" s="70" t="s">
        <v>1</v>
      </c>
      <c r="Z28" s="70" t="s">
        <v>1</v>
      </c>
      <c r="AA28" s="111">
        <v>20.67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27:C27"/>
    <mergeCell ref="A15:A16"/>
    <mergeCell ref="B15:C15"/>
    <mergeCell ref="A17:A18"/>
    <mergeCell ref="B17:C17"/>
    <mergeCell ref="B16:C16"/>
    <mergeCell ref="B18:C18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61</v>
      </c>
      <c r="U12" s="13" t="s">
        <v>60</v>
      </c>
      <c r="V12" s="13" t="s">
        <v>59</v>
      </c>
      <c r="W12" s="8" t="s">
        <v>17</v>
      </c>
      <c r="X12" s="8" t="s">
        <v>40</v>
      </c>
      <c r="Y12" s="13" t="s">
        <v>61</v>
      </c>
      <c r="Z12" s="13" t="s">
        <v>60</v>
      </c>
      <c r="AA12" s="13" t="s">
        <v>59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4510216</v>
      </c>
      <c r="E15" s="40">
        <v>1289207</v>
      </c>
      <c r="F15" s="40">
        <v>0</v>
      </c>
      <c r="G15" s="40">
        <v>158412637</v>
      </c>
      <c r="H15" s="40">
        <v>829634</v>
      </c>
      <c r="I15" s="40">
        <v>49923</v>
      </c>
      <c r="J15" s="40">
        <v>1361597</v>
      </c>
      <c r="K15" s="40">
        <v>3119229</v>
      </c>
      <c r="L15" s="40">
        <v>109394</v>
      </c>
      <c r="M15" s="40">
        <f>G15+(H15+I15+J15+K15)*10+L15</f>
        <v>212125861</v>
      </c>
      <c r="N15" s="40">
        <v>413283674</v>
      </c>
      <c r="O15" s="41">
        <f>(D15-(E15+F15))/M15</f>
        <v>0.015184423930281655</v>
      </c>
      <c r="P15" s="41">
        <f>0.04*0.3</f>
        <v>0.012</v>
      </c>
      <c r="Q15" s="41" t="str">
        <f>IF(O15&gt;P15,"YES","NO")</f>
        <v>YES</v>
      </c>
      <c r="R15" s="42">
        <f>O15+O16</f>
        <v>0.06664405836253746</v>
      </c>
      <c r="S15" s="43" t="str">
        <f>IF(R15&gt;=0.04,"YES","NO")</f>
        <v>YES</v>
      </c>
      <c r="T15" s="97" t="s">
        <v>0</v>
      </c>
      <c r="U15" s="97" t="s">
        <v>0</v>
      </c>
      <c r="V15" s="97" t="s">
        <v>0</v>
      </c>
      <c r="W15" s="97" t="s">
        <v>0</v>
      </c>
      <c r="X15" s="44" t="s">
        <v>0</v>
      </c>
      <c r="Y15" s="115">
        <v>2.21</v>
      </c>
      <c r="Z15" s="115">
        <v>4.48</v>
      </c>
      <c r="AA15" s="46">
        <v>6.57</v>
      </c>
      <c r="AB15" s="97">
        <v>13.139681209576247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11384207</v>
      </c>
      <c r="E16" s="49">
        <v>437045</v>
      </c>
      <c r="F16" s="49">
        <v>0</v>
      </c>
      <c r="G16" s="49">
        <v>158412637</v>
      </c>
      <c r="H16" s="49">
        <v>829634</v>
      </c>
      <c r="I16" s="49">
        <v>49923</v>
      </c>
      <c r="J16" s="49">
        <v>1361597</v>
      </c>
      <c r="K16" s="49">
        <v>3119229</v>
      </c>
      <c r="L16" s="49">
        <v>716525</v>
      </c>
      <c r="M16" s="49">
        <f>G16+(H16+I16+J16+K16)*10+L16</f>
        <v>212732992</v>
      </c>
      <c r="N16" s="49">
        <v>413283674</v>
      </c>
      <c r="O16" s="50">
        <f>(D16-(E16+F16))/M16</f>
        <v>0.05145963443225581</v>
      </c>
      <c r="P16" s="50">
        <f>0.04*0.7</f>
        <v>0.027999999999999997</v>
      </c>
      <c r="Q16" s="50" t="str">
        <f>IF(O16&gt;P16,"YES","NO")</f>
        <v>YES</v>
      </c>
      <c r="R16" s="51"/>
      <c r="S16" s="52"/>
      <c r="T16" s="98"/>
      <c r="U16" s="98"/>
      <c r="V16" s="98"/>
      <c r="W16" s="98"/>
      <c r="X16" s="53"/>
      <c r="Y16" s="116"/>
      <c r="Z16" s="116"/>
      <c r="AA16" s="56"/>
      <c r="AB16" s="9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2766714</v>
      </c>
      <c r="E17" s="49">
        <v>44645</v>
      </c>
      <c r="F17" s="49">
        <v>0</v>
      </c>
      <c r="G17" s="49">
        <v>49910477</v>
      </c>
      <c r="H17" s="49">
        <v>1188204</v>
      </c>
      <c r="I17" s="49">
        <v>171922</v>
      </c>
      <c r="J17" s="49">
        <v>2404254</v>
      </c>
      <c r="K17" s="49">
        <v>772665</v>
      </c>
      <c r="L17" s="49">
        <v>390574</v>
      </c>
      <c r="M17" s="49">
        <f>G17+(H17+I17+J17+K17)*10+L17</f>
        <v>95671501</v>
      </c>
      <c r="N17" s="49">
        <v>317227767</v>
      </c>
      <c r="O17" s="50">
        <f>(D17-(E17+F17))/M17</f>
        <v>0.028452245146650307</v>
      </c>
      <c r="P17" s="50">
        <f>0.04*0.2</f>
        <v>0.008</v>
      </c>
      <c r="Q17" s="50" t="str">
        <f>IF(O17&gt;P17,"YES","NO")</f>
        <v>YES</v>
      </c>
      <c r="R17" s="51">
        <f>O17+O18</f>
        <v>0.1068438262788137</v>
      </c>
      <c r="S17" s="52" t="str">
        <f>IF(R17&gt;=0.04,"YES","NO")</f>
        <v>YES</v>
      </c>
      <c r="T17" s="117">
        <v>4.81</v>
      </c>
      <c r="U17" s="117">
        <v>15</v>
      </c>
      <c r="V17" s="117">
        <v>32.72</v>
      </c>
      <c r="W17" s="56">
        <v>9.714890088474885</v>
      </c>
      <c r="X17" s="52" t="str">
        <f>IF(V17&gt;W17,"YES","NO")</f>
        <v>YES</v>
      </c>
      <c r="Y17" s="116">
        <v>1.03</v>
      </c>
      <c r="Z17" s="116">
        <v>11.35</v>
      </c>
      <c r="AA17" s="116">
        <v>28.5</v>
      </c>
      <c r="AB17" s="98">
        <v>13.139681209576247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7699765</v>
      </c>
      <c r="E18" s="49">
        <v>207308</v>
      </c>
      <c r="F18" s="49">
        <v>0</v>
      </c>
      <c r="G18" s="49">
        <v>49910476</v>
      </c>
      <c r="H18" s="49">
        <v>1188203</v>
      </c>
      <c r="I18" s="49">
        <v>171922</v>
      </c>
      <c r="J18" s="49">
        <v>2404254</v>
      </c>
      <c r="K18" s="49">
        <v>772665</v>
      </c>
      <c r="L18" s="49">
        <v>296401</v>
      </c>
      <c r="M18" s="49">
        <f>G18+(H18+I18+J18+K18)*10+L18</f>
        <v>95577317</v>
      </c>
      <c r="N18" s="49">
        <v>317227767</v>
      </c>
      <c r="O18" s="50">
        <f>(D18-(E18+F18))/M18</f>
        <v>0.0783915811321634</v>
      </c>
      <c r="P18" s="50">
        <f>0.04*0.8</f>
        <v>0.032</v>
      </c>
      <c r="Q18" s="50" t="str">
        <f>IF(O18&gt;P18,"YES","NO")</f>
        <v>YES</v>
      </c>
      <c r="R18" s="51"/>
      <c r="S18" s="52"/>
      <c r="T18" s="117"/>
      <c r="U18" s="117"/>
      <c r="V18" s="117"/>
      <c r="W18" s="56"/>
      <c r="X18" s="52"/>
      <c r="Y18" s="116"/>
      <c r="Z18" s="116"/>
      <c r="AA18" s="116"/>
      <c r="AB18" s="9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3481048</v>
      </c>
      <c r="E19" s="49">
        <v>230941</v>
      </c>
      <c r="F19" s="49">
        <v>0</v>
      </c>
      <c r="G19" s="49">
        <v>37291464</v>
      </c>
      <c r="H19" s="49">
        <v>601951</v>
      </c>
      <c r="I19" s="49">
        <v>52346</v>
      </c>
      <c r="J19" s="49">
        <v>507703</v>
      </c>
      <c r="K19" s="49">
        <v>205588</v>
      </c>
      <c r="L19" s="49">
        <v>19937</v>
      </c>
      <c r="M19" s="49">
        <f>G19+(H19+I19+J19+K19)*10+L19</f>
        <v>50987281</v>
      </c>
      <c r="N19" s="49">
        <v>93267703</v>
      </c>
      <c r="O19" s="50">
        <f>(D19-(E19+F19))/M19</f>
        <v>0.06374348536059414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64">
        <v>4.11</v>
      </c>
      <c r="U19" s="64">
        <v>9.79</v>
      </c>
      <c r="V19" s="64">
        <v>22.18</v>
      </c>
      <c r="W19" s="66">
        <v>9.714890088474885</v>
      </c>
      <c r="X19" s="49" t="str">
        <f>IF(V19&gt;W19,"YES","NO")</f>
        <v>YES</v>
      </c>
      <c r="Y19" s="109">
        <v>4.02</v>
      </c>
      <c r="Z19" s="109">
        <v>10.5</v>
      </c>
      <c r="AA19" s="109">
        <v>22.97</v>
      </c>
      <c r="AB19" s="99">
        <v>13.139681209576247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15948863</v>
      </c>
      <c r="E20" s="49">
        <v>2149041</v>
      </c>
      <c r="F20" s="49">
        <v>0</v>
      </c>
      <c r="G20" s="49">
        <v>141409463</v>
      </c>
      <c r="H20" s="49">
        <v>1648396</v>
      </c>
      <c r="I20" s="49">
        <v>399596</v>
      </c>
      <c r="J20" s="49">
        <v>6844707</v>
      </c>
      <c r="K20" s="49">
        <v>850127</v>
      </c>
      <c r="L20" s="49">
        <v>1328025</v>
      </c>
      <c r="M20" s="49">
        <f>G20+(H20+I20+J20+K20)*10+L20</f>
        <v>240165748</v>
      </c>
      <c r="N20" s="49">
        <v>701793426</v>
      </c>
      <c r="O20" s="50">
        <f>(D20-(E20+F20))/M20</f>
        <v>0.05745957579263135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64">
        <v>1.07</v>
      </c>
      <c r="U20" s="64">
        <v>11.06</v>
      </c>
      <c r="V20" s="64">
        <v>25.93</v>
      </c>
      <c r="W20" s="66">
        <v>9.714890088474885</v>
      </c>
      <c r="X20" s="49" t="s">
        <v>42</v>
      </c>
      <c r="Y20" s="109">
        <v>2.05</v>
      </c>
      <c r="Z20" s="109">
        <v>10.26</v>
      </c>
      <c r="AA20" s="109">
        <v>25.02</v>
      </c>
      <c r="AB20" s="99">
        <v>13.139681209576247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40091702</v>
      </c>
      <c r="E21" s="49">
        <v>3319475</v>
      </c>
      <c r="F21" s="49">
        <v>0</v>
      </c>
      <c r="G21" s="49">
        <v>172148320</v>
      </c>
      <c r="H21" s="49">
        <v>985100</v>
      </c>
      <c r="I21" s="49">
        <v>200793</v>
      </c>
      <c r="J21" s="49">
        <v>9300184</v>
      </c>
      <c r="K21" s="49">
        <v>1855443</v>
      </c>
      <c r="L21" s="49">
        <v>3085473</v>
      </c>
      <c r="M21" s="49">
        <f>G21+(H21+I21+J21+K21)*10+L21</f>
        <v>298648993</v>
      </c>
      <c r="N21" s="49">
        <v>1127369546</v>
      </c>
      <c r="O21" s="50">
        <f>(D21-(E21+F21))/M21</f>
        <v>0.12312858192024775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64">
        <v>3.66</v>
      </c>
      <c r="U21" s="64">
        <v>10.78</v>
      </c>
      <c r="V21" s="64">
        <v>19.52</v>
      </c>
      <c r="W21" s="66">
        <v>9.714890088474885</v>
      </c>
      <c r="X21" s="49" t="str">
        <f>IF(V20&gt;W21,"YES","NO")</f>
        <v>YES</v>
      </c>
      <c r="Y21" s="109">
        <v>3.68</v>
      </c>
      <c r="Z21" s="109">
        <v>9.98</v>
      </c>
      <c r="AA21" s="109">
        <v>18.65</v>
      </c>
      <c r="AB21" s="99">
        <v>13.139681209576247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2958597</v>
      </c>
      <c r="E22" s="49">
        <v>36473</v>
      </c>
      <c r="F22" s="49">
        <v>0</v>
      </c>
      <c r="G22" s="49">
        <v>27163588</v>
      </c>
      <c r="H22" s="49">
        <v>640203</v>
      </c>
      <c r="I22" s="49">
        <v>49227</v>
      </c>
      <c r="J22" s="49">
        <v>473</v>
      </c>
      <c r="K22" s="49">
        <v>89331</v>
      </c>
      <c r="L22" s="49">
        <v>191366</v>
      </c>
      <c r="M22" s="49">
        <f>G22+(H22+I22+J22+K22)*10+L22</f>
        <v>35147294</v>
      </c>
      <c r="N22" s="49">
        <v>147266948</v>
      </c>
      <c r="O22" s="50">
        <f>(D22-(E22+F22))/M22</f>
        <v>0.08313937340382449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64">
        <v>4.86</v>
      </c>
      <c r="U22" s="64">
        <v>15.78</v>
      </c>
      <c r="V22" s="64">
        <v>30.98</v>
      </c>
      <c r="W22" s="66">
        <v>9.714890088474885</v>
      </c>
      <c r="X22" s="49" t="str">
        <f>IF(V22&gt;W22,"YES","NO")</f>
        <v>YES</v>
      </c>
      <c r="Y22" s="109">
        <v>-0.42</v>
      </c>
      <c r="Z22" s="109">
        <v>13.51</v>
      </c>
      <c r="AA22" s="109">
        <v>28.41</v>
      </c>
      <c r="AB22" s="99">
        <v>13.139681209576247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5315905</v>
      </c>
      <c r="E23" s="49">
        <v>244955</v>
      </c>
      <c r="F23" s="49">
        <v>0</v>
      </c>
      <c r="G23" s="49">
        <v>86428731</v>
      </c>
      <c r="H23" s="49">
        <v>1410574</v>
      </c>
      <c r="I23" s="49">
        <v>113281</v>
      </c>
      <c r="J23" s="49">
        <v>1419758</v>
      </c>
      <c r="K23" s="49">
        <v>582666</v>
      </c>
      <c r="L23" s="49">
        <v>350985</v>
      </c>
      <c r="M23" s="49">
        <f>G23+(H23+I23+J23+K23)*10+L23</f>
        <v>122042506</v>
      </c>
      <c r="N23" s="49">
        <v>249396077</v>
      </c>
      <c r="O23" s="50">
        <f>(D23-(E23+F23))/M23</f>
        <v>0.04155068726628737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64">
        <v>5.9</v>
      </c>
      <c r="U23" s="64">
        <v>18.18</v>
      </c>
      <c r="V23" s="64">
        <v>32.39</v>
      </c>
      <c r="W23" s="66">
        <v>9.714890088474885</v>
      </c>
      <c r="X23" s="49" t="str">
        <f>IF(V23&gt;W23,"YES","NO")</f>
        <v>YES</v>
      </c>
      <c r="Y23" s="109">
        <v>3.29</v>
      </c>
      <c r="Z23" s="109">
        <v>14.79</v>
      </c>
      <c r="AA23" s="109">
        <v>28.6</v>
      </c>
      <c r="AB23" s="99">
        <v>13.139681209576247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207570</v>
      </c>
      <c r="E24" s="49">
        <v>93317</v>
      </c>
      <c r="F24" s="49">
        <v>472</v>
      </c>
      <c r="G24" s="49">
        <v>35046140</v>
      </c>
      <c r="H24" s="49">
        <v>550149</v>
      </c>
      <c r="I24" s="49">
        <v>37288</v>
      </c>
      <c r="J24" s="49">
        <v>120848</v>
      </c>
      <c r="K24" s="49">
        <v>575661</v>
      </c>
      <c r="L24" s="49">
        <v>24343</v>
      </c>
      <c r="M24" s="49">
        <f>G24+(H24+I24+J24+K24)*10+L24</f>
        <v>47909943</v>
      </c>
      <c r="N24" s="49">
        <v>85617384</v>
      </c>
      <c r="O24" s="50">
        <f>(D24-(E24+F24))/M24</f>
        <v>0.002374893245020141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64">
        <v>9.92</v>
      </c>
      <c r="U24" s="64">
        <v>11.49</v>
      </c>
      <c r="V24" s="64">
        <v>15.96</v>
      </c>
      <c r="W24" s="66">
        <v>9.714890088474885</v>
      </c>
      <c r="X24" s="49" t="str">
        <f>IF(V24&gt;W24,"YES","NO")</f>
        <v>YES</v>
      </c>
      <c r="Y24" s="109">
        <v>6.96</v>
      </c>
      <c r="Z24" s="109">
        <v>11.85</v>
      </c>
      <c r="AA24" s="109">
        <v>16.34</v>
      </c>
      <c r="AB24" s="99">
        <v>13.139681209576247</v>
      </c>
      <c r="AC24" s="49" t="str">
        <f>IF(AA24&gt;AB24,"YES","NO")</f>
        <v>YES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5125200</v>
      </c>
      <c r="E25" s="49">
        <v>112208</v>
      </c>
      <c r="F25" s="49">
        <v>0</v>
      </c>
      <c r="G25" s="49">
        <v>42514341</v>
      </c>
      <c r="H25" s="49">
        <v>435504</v>
      </c>
      <c r="I25" s="49">
        <v>41622</v>
      </c>
      <c r="J25" s="49">
        <v>338846</v>
      </c>
      <c r="K25" s="49">
        <v>174616</v>
      </c>
      <c r="L25" s="49">
        <v>257436</v>
      </c>
      <c r="M25" s="49">
        <f>G25+(H25+I25+J25+K25)*10+L25</f>
        <v>52677657</v>
      </c>
      <c r="N25" s="49">
        <v>194411522</v>
      </c>
      <c r="O25" s="50">
        <f>(D25-(E25+F25))/M25</f>
        <v>0.09516353394381227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64">
        <v>3.47</v>
      </c>
      <c r="U25" s="64">
        <v>12.52</v>
      </c>
      <c r="V25" s="64">
        <v>25.93</v>
      </c>
      <c r="W25" s="66">
        <v>9.714890088474885</v>
      </c>
      <c r="X25" s="49" t="str">
        <f>IF(V25&gt;W25,"YES","NO")</f>
        <v>YES</v>
      </c>
      <c r="Y25" s="109">
        <v>2.91</v>
      </c>
      <c r="Z25" s="109">
        <v>11.05</v>
      </c>
      <c r="AA25" s="109">
        <v>24.29</v>
      </c>
      <c r="AB25" s="99">
        <v>13.139681209576247</v>
      </c>
      <c r="AC25" s="49" t="str">
        <f>IF(AA25&gt;AB25,"YES","NO")</f>
        <v>YES</v>
      </c>
    </row>
    <row r="26" spans="1:29" s="17" customFormat="1" ht="47.25" customHeight="1">
      <c r="A26" s="90">
        <v>10</v>
      </c>
      <c r="B26" s="91" t="s">
        <v>31</v>
      </c>
      <c r="C26" s="91"/>
      <c r="D26" s="69">
        <v>2346639</v>
      </c>
      <c r="E26" s="69">
        <v>21336</v>
      </c>
      <c r="F26" s="69">
        <v>0</v>
      </c>
      <c r="G26" s="69">
        <v>25504485</v>
      </c>
      <c r="H26" s="69">
        <v>426163</v>
      </c>
      <c r="I26" s="69">
        <v>61224</v>
      </c>
      <c r="J26" s="69">
        <v>41057</v>
      </c>
      <c r="K26" s="69">
        <v>495298</v>
      </c>
      <c r="L26" s="69">
        <v>0</v>
      </c>
      <c r="M26" s="69">
        <f>G26+(H26+I26+J26+K26)*10+L26</f>
        <v>35741905</v>
      </c>
      <c r="N26" s="69">
        <v>78527742</v>
      </c>
      <c r="O26" s="70">
        <f>(D26-(E26+F26))/M26</f>
        <v>0.06505817191333255</v>
      </c>
      <c r="P26" s="70">
        <v>0.04</v>
      </c>
      <c r="Q26" s="70" t="str">
        <f>IF(O26&gt;P26,"YES","NO")</f>
        <v>YES</v>
      </c>
      <c r="R26" s="70" t="s">
        <v>1</v>
      </c>
      <c r="S26" s="70" t="s">
        <v>1</v>
      </c>
      <c r="T26" s="93">
        <v>3.98</v>
      </c>
      <c r="U26" s="93">
        <v>12.97</v>
      </c>
      <c r="V26" s="93">
        <v>32.27</v>
      </c>
      <c r="W26" s="71">
        <v>9.714890088474885</v>
      </c>
      <c r="X26" s="69" t="str">
        <f>IF(V26&gt;W26,"YES","NO")</f>
        <v>YES</v>
      </c>
      <c r="Y26" s="110">
        <v>3.04</v>
      </c>
      <c r="Z26" s="110">
        <v>11.01</v>
      </c>
      <c r="AA26" s="110">
        <v>29.98</v>
      </c>
      <c r="AB26" s="100">
        <v>13.139681209576247</v>
      </c>
      <c r="AC26" s="69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113">
        <v>3.84</v>
      </c>
      <c r="U27" s="113">
        <v>10.85</v>
      </c>
      <c r="V27" s="113">
        <v>19.52</v>
      </c>
      <c r="W27" s="41" t="s">
        <v>1</v>
      </c>
      <c r="X27" s="41" t="s">
        <v>1</v>
      </c>
      <c r="Y27" s="114">
        <v>2.64</v>
      </c>
      <c r="Z27" s="114">
        <v>9.36</v>
      </c>
      <c r="AA27" s="114">
        <v>17.87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70" t="s">
        <v>1</v>
      </c>
      <c r="U28" s="70" t="s">
        <v>1</v>
      </c>
      <c r="V28" s="111">
        <v>19.43</v>
      </c>
      <c r="W28" s="70" t="s">
        <v>1</v>
      </c>
      <c r="X28" s="70" t="s">
        <v>1</v>
      </c>
      <c r="Y28" s="70" t="s">
        <v>1</v>
      </c>
      <c r="Z28" s="70" t="s">
        <v>1</v>
      </c>
      <c r="AA28" s="111">
        <v>18.77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27:C27"/>
    <mergeCell ref="A15:A16"/>
    <mergeCell ref="B15:C15"/>
    <mergeCell ref="A17:A18"/>
    <mergeCell ref="B17:C17"/>
    <mergeCell ref="B16:C16"/>
    <mergeCell ref="B18:C18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G12:G13"/>
    <mergeCell ref="H12:K12"/>
    <mergeCell ref="M12:M13"/>
    <mergeCell ref="D12:D13"/>
    <mergeCell ref="N12:N13"/>
    <mergeCell ref="O12:O13"/>
    <mergeCell ref="Y17:Y18"/>
    <mergeCell ref="Z17:Z18"/>
    <mergeCell ref="AA17:AA18"/>
    <mergeCell ref="AB17:AB18"/>
    <mergeCell ref="Y15:Y16"/>
    <mergeCell ref="Z15:Z16"/>
    <mergeCell ref="AA15:AA16"/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1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67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66</v>
      </c>
      <c r="U12" s="13" t="s">
        <v>65</v>
      </c>
      <c r="V12" s="13" t="s">
        <v>64</v>
      </c>
      <c r="W12" s="8" t="s">
        <v>17</v>
      </c>
      <c r="X12" s="8" t="s">
        <v>40</v>
      </c>
      <c r="Y12" s="13" t="s">
        <v>66</v>
      </c>
      <c r="Z12" s="13" t="s">
        <v>65</v>
      </c>
      <c r="AA12" s="13" t="s">
        <v>64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3426537</v>
      </c>
      <c r="E15" s="40">
        <v>51587</v>
      </c>
      <c r="F15" s="40">
        <v>0</v>
      </c>
      <c r="G15" s="40">
        <v>156456938</v>
      </c>
      <c r="H15" s="40">
        <v>911084</v>
      </c>
      <c r="I15" s="40">
        <v>47285</v>
      </c>
      <c r="J15" s="40">
        <v>1440025</v>
      </c>
      <c r="K15" s="40">
        <v>3156947</v>
      </c>
      <c r="L15" s="40">
        <v>109394</v>
      </c>
      <c r="M15" s="40">
        <v>212119742</v>
      </c>
      <c r="N15" s="40">
        <v>420568909</v>
      </c>
      <c r="O15" s="41">
        <v>0.015910588840901005</v>
      </c>
      <c r="P15" s="41">
        <v>0.012</v>
      </c>
      <c r="Q15" s="41" t="str">
        <f>IF(O15&gt;P15,"YES","NO")</f>
        <v>YES</v>
      </c>
      <c r="R15" s="42">
        <f>O15+O16</f>
        <v>0.07108703182213245</v>
      </c>
      <c r="S15" s="43" t="str">
        <f>IF(R15&gt;=0.04,"YES","NO")</f>
        <v>YES</v>
      </c>
      <c r="T15" s="97" t="s">
        <v>0</v>
      </c>
      <c r="U15" s="97" t="s">
        <v>0</v>
      </c>
      <c r="V15" s="97" t="s">
        <v>0</v>
      </c>
      <c r="W15" s="97" t="s">
        <v>0</v>
      </c>
      <c r="X15" s="44" t="s">
        <v>0</v>
      </c>
      <c r="Y15" s="118">
        <v>2.47</v>
      </c>
      <c r="Z15" s="118">
        <v>8.23</v>
      </c>
      <c r="AA15" s="118">
        <v>9.58</v>
      </c>
      <c r="AB15" s="118">
        <v>13.88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11852615</v>
      </c>
      <c r="E16" s="49">
        <v>116605</v>
      </c>
      <c r="F16" s="49">
        <v>0</v>
      </c>
      <c r="G16" s="49">
        <v>156456938</v>
      </c>
      <c r="H16" s="49">
        <v>911084</v>
      </c>
      <c r="I16" s="49">
        <v>47285</v>
      </c>
      <c r="J16" s="49">
        <v>1440025</v>
      </c>
      <c r="K16" s="49">
        <v>3156947</v>
      </c>
      <c r="L16" s="49">
        <v>689300</v>
      </c>
      <c r="M16" s="49">
        <v>212699648</v>
      </c>
      <c r="N16" s="49">
        <v>420568909</v>
      </c>
      <c r="O16" s="50">
        <v>0.05517644298123145</v>
      </c>
      <c r="P16" s="50">
        <v>0.027999999999999997</v>
      </c>
      <c r="Q16" s="50" t="str">
        <f>IF(O16&gt;P16,"YES","NO")</f>
        <v>YES</v>
      </c>
      <c r="R16" s="51"/>
      <c r="S16" s="52"/>
      <c r="T16" s="98"/>
      <c r="U16" s="98"/>
      <c r="V16" s="98"/>
      <c r="W16" s="98"/>
      <c r="X16" s="53"/>
      <c r="Y16" s="119"/>
      <c r="Z16" s="120"/>
      <c r="AA16" s="119"/>
      <c r="AB16" s="120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3006048</v>
      </c>
      <c r="E17" s="49">
        <v>72347</v>
      </c>
      <c r="F17" s="49">
        <v>0</v>
      </c>
      <c r="G17" s="49">
        <v>58281815</v>
      </c>
      <c r="H17" s="49">
        <v>731300</v>
      </c>
      <c r="I17" s="49">
        <v>147756</v>
      </c>
      <c r="J17" s="49">
        <v>2457009</v>
      </c>
      <c r="K17" s="49">
        <v>801845</v>
      </c>
      <c r="L17" s="49">
        <v>390574</v>
      </c>
      <c r="M17" s="49">
        <v>100051489</v>
      </c>
      <c r="N17" s="49">
        <v>323483288</v>
      </c>
      <c r="O17" s="50">
        <v>0.02932191244050351</v>
      </c>
      <c r="P17" s="50">
        <v>0.008</v>
      </c>
      <c r="Q17" s="50" t="str">
        <f>IF(O17&gt;P17,"YES","NO")</f>
        <v>YES</v>
      </c>
      <c r="R17" s="51">
        <f>O17+O18</f>
        <v>0.1071074244084319</v>
      </c>
      <c r="S17" s="52" t="str">
        <f>IF(R17&gt;=0.04,"YES","NO")</f>
        <v>YES</v>
      </c>
      <c r="T17" s="119">
        <v>4.39</v>
      </c>
      <c r="U17" s="119">
        <v>14.92</v>
      </c>
      <c r="V17" s="119">
        <v>32.66</v>
      </c>
      <c r="W17" s="119">
        <v>9.81</v>
      </c>
      <c r="X17" s="52" t="str">
        <f>IF(V17&gt;W17,"YES","NO")</f>
        <v>YES</v>
      </c>
      <c r="Y17" s="119">
        <v>1.21</v>
      </c>
      <c r="Z17" s="119">
        <v>11.1</v>
      </c>
      <c r="AA17" s="119">
        <v>28.25</v>
      </c>
      <c r="AB17" s="119">
        <v>13.88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8272937</v>
      </c>
      <c r="E18" s="49">
        <v>497706</v>
      </c>
      <c r="F18" s="49">
        <v>0</v>
      </c>
      <c r="G18" s="49">
        <v>58281815</v>
      </c>
      <c r="H18" s="49">
        <v>731300</v>
      </c>
      <c r="I18" s="49">
        <v>147756</v>
      </c>
      <c r="J18" s="49">
        <v>2457009</v>
      </c>
      <c r="K18" s="49">
        <v>801845</v>
      </c>
      <c r="L18" s="49">
        <v>296401</v>
      </c>
      <c r="M18" s="49">
        <v>99957316</v>
      </c>
      <c r="N18" s="49">
        <v>323483288</v>
      </c>
      <c r="O18" s="50">
        <v>0.07778551196792839</v>
      </c>
      <c r="P18" s="50">
        <v>0.032</v>
      </c>
      <c r="Q18" s="50" t="str">
        <f>IF(O18&gt;P18,"YES","NO")</f>
        <v>YES</v>
      </c>
      <c r="R18" s="51"/>
      <c r="S18" s="52"/>
      <c r="T18" s="120"/>
      <c r="U18" s="120"/>
      <c r="V18" s="120"/>
      <c r="W18" s="120"/>
      <c r="X18" s="52"/>
      <c r="Y18" s="120"/>
      <c r="Z18" s="120"/>
      <c r="AA18" s="120"/>
      <c r="AB18" s="120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3646260</v>
      </c>
      <c r="E19" s="49">
        <v>216268</v>
      </c>
      <c r="F19" s="49">
        <v>0</v>
      </c>
      <c r="G19" s="49">
        <v>41192524</v>
      </c>
      <c r="H19" s="49">
        <v>684534</v>
      </c>
      <c r="I19" s="49">
        <v>49931</v>
      </c>
      <c r="J19" s="49">
        <v>549963</v>
      </c>
      <c r="K19" s="49">
        <v>216847</v>
      </c>
      <c r="L19" s="49">
        <v>19937</v>
      </c>
      <c r="M19" s="49">
        <v>56225211</v>
      </c>
      <c r="N19" s="49">
        <v>95196168</v>
      </c>
      <c r="O19" s="50">
        <v>0.06100451984075258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121">
        <v>4.15</v>
      </c>
      <c r="U19" s="121">
        <v>9.06</v>
      </c>
      <c r="V19" s="121">
        <v>21.24</v>
      </c>
      <c r="W19" s="121">
        <v>9.81</v>
      </c>
      <c r="X19" s="49" t="str">
        <f>IF(V19&gt;W19,"YES","NO")</f>
        <v>YES</v>
      </c>
      <c r="Y19" s="121">
        <v>4.16</v>
      </c>
      <c r="Z19" s="121">
        <v>9.94</v>
      </c>
      <c r="AA19" s="121">
        <v>22.21</v>
      </c>
      <c r="AB19" s="121">
        <v>13.88</v>
      </c>
      <c r="AC19" s="49" t="str">
        <f>IF(AA19&gt;AB19,"YES","NO")</f>
        <v>YES</v>
      </c>
    </row>
    <row r="20" spans="1:29" s="17" customFormat="1" ht="47.25" customHeight="1">
      <c r="A20" s="89">
        <v>4</v>
      </c>
      <c r="B20" s="87" t="s">
        <v>26</v>
      </c>
      <c r="C20" s="87"/>
      <c r="D20" s="49">
        <v>15803317</v>
      </c>
      <c r="E20" s="49">
        <v>1288691</v>
      </c>
      <c r="F20" s="49">
        <v>0</v>
      </c>
      <c r="G20" s="49">
        <v>155984919</v>
      </c>
      <c r="H20" s="49">
        <v>1194913</v>
      </c>
      <c r="I20" s="49">
        <v>379692</v>
      </c>
      <c r="J20" s="49">
        <v>7076714</v>
      </c>
      <c r="K20" s="49">
        <v>924084</v>
      </c>
      <c r="L20" s="49">
        <v>1328025</v>
      </c>
      <c r="M20" s="49">
        <v>253066974</v>
      </c>
      <c r="N20" s="49">
        <v>719736097</v>
      </c>
      <c r="O20" s="50">
        <v>0.057354880293467296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121">
        <v>0.48</v>
      </c>
      <c r="U20" s="121">
        <v>10.3</v>
      </c>
      <c r="V20" s="121">
        <v>26.2</v>
      </c>
      <c r="W20" s="121">
        <v>9.81</v>
      </c>
      <c r="X20" s="49" t="s">
        <v>42</v>
      </c>
      <c r="Y20" s="121">
        <v>2.42</v>
      </c>
      <c r="Z20" s="121">
        <v>10.13</v>
      </c>
      <c r="AA20" s="121">
        <v>26</v>
      </c>
      <c r="AB20" s="121">
        <v>13.88</v>
      </c>
      <c r="AC20" s="49" t="s">
        <v>42</v>
      </c>
    </row>
    <row r="21" spans="1:29" ht="51.75" customHeight="1">
      <c r="A21" s="89">
        <v>5</v>
      </c>
      <c r="B21" s="87" t="s">
        <v>27</v>
      </c>
      <c r="C21" s="87"/>
      <c r="D21" s="49">
        <v>40632592</v>
      </c>
      <c r="E21" s="49">
        <v>1933256</v>
      </c>
      <c r="F21" s="49">
        <v>0</v>
      </c>
      <c r="G21" s="49">
        <v>154438626</v>
      </c>
      <c r="H21" s="49">
        <v>709874</v>
      </c>
      <c r="I21" s="49">
        <v>242698</v>
      </c>
      <c r="J21" s="49">
        <v>10455294</v>
      </c>
      <c r="K21" s="49">
        <v>1799291</v>
      </c>
      <c r="L21" s="49">
        <v>3085473</v>
      </c>
      <c r="M21" s="49">
        <v>289595669</v>
      </c>
      <c r="N21" s="49">
        <v>1148656418</v>
      </c>
      <c r="O21" s="50">
        <v>0.13363230235325102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121">
        <v>2.77</v>
      </c>
      <c r="U21" s="121">
        <v>10.21</v>
      </c>
      <c r="V21" s="121">
        <v>19.21</v>
      </c>
      <c r="W21" s="121">
        <v>9.81</v>
      </c>
      <c r="X21" s="49" t="str">
        <f>IF(V20&gt;W21,"YES","NO")</f>
        <v>YES</v>
      </c>
      <c r="Y21" s="121">
        <v>4.25</v>
      </c>
      <c r="Z21" s="121">
        <v>10.49</v>
      </c>
      <c r="AA21" s="121">
        <v>19.51</v>
      </c>
      <c r="AB21" s="121">
        <v>13.88</v>
      </c>
      <c r="AC21" s="49" t="str">
        <f>IF(AA20&gt;AB21,"YES","NO")</f>
        <v>YES</v>
      </c>
    </row>
    <row r="22" spans="1:29" s="17" customFormat="1" ht="47.25" customHeight="1">
      <c r="A22" s="89">
        <v>6</v>
      </c>
      <c r="B22" s="87" t="s">
        <v>28</v>
      </c>
      <c r="C22" s="87"/>
      <c r="D22" s="49">
        <v>3137472</v>
      </c>
      <c r="E22" s="49">
        <v>36089</v>
      </c>
      <c r="F22" s="49">
        <v>0</v>
      </c>
      <c r="G22" s="49">
        <v>27033159</v>
      </c>
      <c r="H22" s="49">
        <v>654260</v>
      </c>
      <c r="I22" s="49">
        <v>48083</v>
      </c>
      <c r="J22" s="49">
        <v>472</v>
      </c>
      <c r="K22" s="49">
        <v>82782</v>
      </c>
      <c r="L22" s="49">
        <v>191366</v>
      </c>
      <c r="M22" s="49">
        <v>35080495</v>
      </c>
      <c r="N22" s="49">
        <v>149607263</v>
      </c>
      <c r="O22" s="50">
        <v>0.08840761796548195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121">
        <v>4.72</v>
      </c>
      <c r="U22" s="121">
        <v>15.63</v>
      </c>
      <c r="V22" s="121">
        <v>30.21</v>
      </c>
      <c r="W22" s="121">
        <v>9.81</v>
      </c>
      <c r="X22" s="49" t="str">
        <f>IF(V22&gt;W22,"YES","NO")</f>
        <v>YES</v>
      </c>
      <c r="Y22" s="121">
        <v>0.47</v>
      </c>
      <c r="Z22" s="121">
        <v>13.25</v>
      </c>
      <c r="AA22" s="121">
        <v>27.54</v>
      </c>
      <c r="AB22" s="121">
        <v>13.88</v>
      </c>
      <c r="AC22" s="49" t="str">
        <f>IF(AA22&gt;AB22,"YES","NO")</f>
        <v>YES</v>
      </c>
    </row>
    <row r="23" spans="1:29" s="17" customFormat="1" ht="46.5" customHeight="1">
      <c r="A23" s="89">
        <v>7</v>
      </c>
      <c r="B23" s="87" t="s">
        <v>37</v>
      </c>
      <c r="C23" s="87"/>
      <c r="D23" s="49">
        <v>5655046</v>
      </c>
      <c r="E23" s="49">
        <v>84835</v>
      </c>
      <c r="F23" s="49">
        <v>0</v>
      </c>
      <c r="G23" s="49">
        <v>96034238</v>
      </c>
      <c r="H23" s="49">
        <v>1251444</v>
      </c>
      <c r="I23" s="49">
        <v>126661</v>
      </c>
      <c r="J23" s="49">
        <v>1401378</v>
      </c>
      <c r="K23" s="49">
        <v>566512</v>
      </c>
      <c r="L23" s="49">
        <v>350985</v>
      </c>
      <c r="M23" s="49">
        <v>129845173</v>
      </c>
      <c r="N23" s="49">
        <v>254538702</v>
      </c>
      <c r="O23" s="50">
        <v>0.04289886848546923</v>
      </c>
      <c r="P23" s="50">
        <v>0.04</v>
      </c>
      <c r="Q23" s="50" t="str">
        <f>IF(O23&gt;P23,"YES","NO")</f>
        <v>YES</v>
      </c>
      <c r="R23" s="50" t="s">
        <v>1</v>
      </c>
      <c r="S23" s="50" t="s">
        <v>1</v>
      </c>
      <c r="T23" s="121">
        <v>5.05</v>
      </c>
      <c r="U23" s="121">
        <v>17.72</v>
      </c>
      <c r="V23" s="121">
        <v>30.6</v>
      </c>
      <c r="W23" s="121">
        <v>9.81</v>
      </c>
      <c r="X23" s="49" t="str">
        <f>IF(V23&gt;W23,"YES","NO")</f>
        <v>YES</v>
      </c>
      <c r="Y23" s="121">
        <v>3.57</v>
      </c>
      <c r="Z23" s="121">
        <v>14.81</v>
      </c>
      <c r="AA23" s="121">
        <v>27.37</v>
      </c>
      <c r="AB23" s="121">
        <v>13.88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29</v>
      </c>
      <c r="C24" s="87"/>
      <c r="D24" s="49">
        <v>229419</v>
      </c>
      <c r="E24" s="49">
        <v>4279</v>
      </c>
      <c r="F24" s="49">
        <v>0</v>
      </c>
      <c r="G24" s="49">
        <v>34826726</v>
      </c>
      <c r="H24" s="49">
        <v>456732</v>
      </c>
      <c r="I24" s="49">
        <v>31477</v>
      </c>
      <c r="J24" s="49">
        <v>122547</v>
      </c>
      <c r="K24" s="49">
        <v>570806</v>
      </c>
      <c r="L24" s="49">
        <v>24343</v>
      </c>
      <c r="M24" s="49">
        <v>46666689</v>
      </c>
      <c r="N24" s="49">
        <v>87221996</v>
      </c>
      <c r="O24" s="50">
        <v>0.004824426262596003</v>
      </c>
      <c r="P24" s="50">
        <v>0.04</v>
      </c>
      <c r="Q24" s="50" t="str">
        <f>IF(O24&gt;P24,"YES","NO")</f>
        <v>NO</v>
      </c>
      <c r="R24" s="50" t="s">
        <v>1</v>
      </c>
      <c r="S24" s="50" t="s">
        <v>1</v>
      </c>
      <c r="T24" s="121">
        <v>9.87</v>
      </c>
      <c r="U24" s="121">
        <v>10.73</v>
      </c>
      <c r="V24" s="121">
        <v>15.48</v>
      </c>
      <c r="W24" s="121">
        <v>9.81</v>
      </c>
      <c r="X24" s="49" t="str">
        <f>IF(V24&gt;W24,"YES","NO")</f>
        <v>YES</v>
      </c>
      <c r="Y24" s="121">
        <v>7.9</v>
      </c>
      <c r="Z24" s="121">
        <v>11.51</v>
      </c>
      <c r="AA24" s="121">
        <v>16.29</v>
      </c>
      <c r="AB24" s="121">
        <v>13.88</v>
      </c>
      <c r="AC24" s="49" t="str">
        <f>IF(AA24&gt;AB24,"YES","NO")</f>
        <v>YES</v>
      </c>
    </row>
    <row r="25" spans="1:29" s="17" customFormat="1" ht="47.25" customHeight="1">
      <c r="A25" s="89">
        <v>9</v>
      </c>
      <c r="B25" s="87" t="s">
        <v>30</v>
      </c>
      <c r="C25" s="87"/>
      <c r="D25" s="49">
        <v>4955063</v>
      </c>
      <c r="E25" s="49">
        <v>153193</v>
      </c>
      <c r="F25" s="49">
        <v>0</v>
      </c>
      <c r="G25" s="49">
        <v>48217695</v>
      </c>
      <c r="H25" s="49">
        <v>390150</v>
      </c>
      <c r="I25" s="49">
        <v>29472</v>
      </c>
      <c r="J25" s="49">
        <v>360307</v>
      </c>
      <c r="K25" s="49">
        <v>183711</v>
      </c>
      <c r="L25" s="49">
        <v>257436</v>
      </c>
      <c r="M25" s="49">
        <v>58111531</v>
      </c>
      <c r="N25" s="49">
        <v>197902482</v>
      </c>
      <c r="O25" s="50">
        <v>0.082631965074195</v>
      </c>
      <c r="P25" s="50">
        <v>0.04</v>
      </c>
      <c r="Q25" s="50" t="str">
        <f>IF(O25&gt;P25,"YES","NO")</f>
        <v>YES</v>
      </c>
      <c r="R25" s="50" t="s">
        <v>1</v>
      </c>
      <c r="S25" s="50" t="s">
        <v>1</v>
      </c>
      <c r="T25" s="121">
        <v>3.69</v>
      </c>
      <c r="U25" s="121">
        <v>13.53</v>
      </c>
      <c r="V25" s="121">
        <v>25.62</v>
      </c>
      <c r="W25" s="121">
        <v>9.81</v>
      </c>
      <c r="X25" s="49" t="str">
        <f>IF(V25&gt;W25,"YES","NO")</f>
        <v>YES</v>
      </c>
      <c r="Y25" s="121">
        <v>3.12</v>
      </c>
      <c r="Z25" s="121">
        <v>12</v>
      </c>
      <c r="AA25" s="121">
        <v>23.92</v>
      </c>
      <c r="AB25" s="121">
        <v>13.88</v>
      </c>
      <c r="AC25" s="49" t="str">
        <f>IF(AA25&gt;AB25,"YES","NO")</f>
        <v>YES</v>
      </c>
    </row>
    <row r="26" spans="1:29" s="17" customFormat="1" ht="47.25" customHeight="1">
      <c r="A26" s="90">
        <v>10</v>
      </c>
      <c r="B26" s="91" t="s">
        <v>31</v>
      </c>
      <c r="C26" s="91"/>
      <c r="D26" s="69">
        <v>2388443</v>
      </c>
      <c r="E26" s="69">
        <v>17119</v>
      </c>
      <c r="F26" s="69">
        <v>0</v>
      </c>
      <c r="G26" s="69">
        <v>26873653</v>
      </c>
      <c r="H26" s="69">
        <v>550748</v>
      </c>
      <c r="I26" s="69">
        <v>72510</v>
      </c>
      <c r="J26" s="69">
        <v>57673</v>
      </c>
      <c r="K26" s="69">
        <v>494756</v>
      </c>
      <c r="L26" s="69">
        <v>0</v>
      </c>
      <c r="M26" s="69">
        <v>38630523</v>
      </c>
      <c r="N26" s="69">
        <v>79679713</v>
      </c>
      <c r="O26" s="70">
        <v>0.061384724198530784</v>
      </c>
      <c r="P26" s="70">
        <v>0.04</v>
      </c>
      <c r="Q26" s="70" t="str">
        <f>IF(O26&gt;P26,"YES","NO")</f>
        <v>YES</v>
      </c>
      <c r="R26" s="70" t="s">
        <v>1</v>
      </c>
      <c r="S26" s="70" t="s">
        <v>1</v>
      </c>
      <c r="T26" s="122">
        <v>3.67</v>
      </c>
      <c r="U26" s="122">
        <v>12.65</v>
      </c>
      <c r="V26" s="122">
        <v>30.66</v>
      </c>
      <c r="W26" s="122">
        <v>9.81</v>
      </c>
      <c r="X26" s="69" t="str">
        <f>IF(V26&gt;W26,"YES","NO")</f>
        <v>YES</v>
      </c>
      <c r="Y26" s="122">
        <v>3.04</v>
      </c>
      <c r="Z26" s="122">
        <v>10.92</v>
      </c>
      <c r="AA26" s="122">
        <v>28.65</v>
      </c>
      <c r="AB26" s="122">
        <v>13.88</v>
      </c>
      <c r="AC26" s="69" t="str">
        <f>IF(AA26&gt;AB26,"YES","NO")</f>
        <v>YES</v>
      </c>
    </row>
    <row r="27" spans="1:29" s="17" customFormat="1" ht="47.25" customHeight="1">
      <c r="A27" s="95" t="s">
        <v>32</v>
      </c>
      <c r="B27" s="95"/>
      <c r="C27" s="95"/>
      <c r="D27" s="40" t="s">
        <v>1</v>
      </c>
      <c r="E27" s="40" t="s">
        <v>1</v>
      </c>
      <c r="F27" s="40" t="s">
        <v>1</v>
      </c>
      <c r="G27" s="40" t="s">
        <v>1</v>
      </c>
      <c r="H27" s="40" t="s">
        <v>1</v>
      </c>
      <c r="I27" s="40" t="s">
        <v>1</v>
      </c>
      <c r="J27" s="40" t="s">
        <v>1</v>
      </c>
      <c r="K27" s="40" t="s">
        <v>1</v>
      </c>
      <c r="L27" s="40" t="s">
        <v>1</v>
      </c>
      <c r="M27" s="40" t="s">
        <v>1</v>
      </c>
      <c r="N27" s="40" t="s">
        <v>1</v>
      </c>
      <c r="O27" s="40" t="s">
        <v>1</v>
      </c>
      <c r="P27" s="41" t="s">
        <v>1</v>
      </c>
      <c r="Q27" s="41" t="s">
        <v>1</v>
      </c>
      <c r="R27" s="41" t="s">
        <v>1</v>
      </c>
      <c r="S27" s="41" t="s">
        <v>1</v>
      </c>
      <c r="T27" s="123">
        <v>3.27</v>
      </c>
      <c r="U27" s="123">
        <v>11.32</v>
      </c>
      <c r="V27" s="123">
        <v>20.12</v>
      </c>
      <c r="W27" s="41" t="s">
        <v>1</v>
      </c>
      <c r="X27" s="41" t="s">
        <v>1</v>
      </c>
      <c r="Y27" s="123">
        <v>3.04</v>
      </c>
      <c r="Z27" s="123">
        <v>10.38</v>
      </c>
      <c r="AA27" s="123">
        <v>19.07</v>
      </c>
      <c r="AB27" s="41" t="s">
        <v>1</v>
      </c>
      <c r="AC27" s="41" t="s">
        <v>1</v>
      </c>
    </row>
    <row r="28" spans="1:29" s="17" customFormat="1" ht="47.25" customHeight="1">
      <c r="A28" s="96" t="s">
        <v>33</v>
      </c>
      <c r="B28" s="96"/>
      <c r="C28" s="96"/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69" t="s">
        <v>1</v>
      </c>
      <c r="J28" s="69" t="s">
        <v>1</v>
      </c>
      <c r="K28" s="69" t="s">
        <v>1</v>
      </c>
      <c r="L28" s="69" t="s">
        <v>1</v>
      </c>
      <c r="M28" s="69" t="s">
        <v>1</v>
      </c>
      <c r="N28" s="69" t="s">
        <v>1</v>
      </c>
      <c r="O28" s="69" t="s">
        <v>1</v>
      </c>
      <c r="P28" s="70" t="s">
        <v>1</v>
      </c>
      <c r="Q28" s="70" t="s">
        <v>1</v>
      </c>
      <c r="R28" s="70" t="s">
        <v>1</v>
      </c>
      <c r="S28" s="70" t="s">
        <v>1</v>
      </c>
      <c r="T28" s="124" t="s">
        <v>63</v>
      </c>
      <c r="U28" s="124" t="s">
        <v>63</v>
      </c>
      <c r="V28" s="125">
        <v>19.63</v>
      </c>
      <c r="W28" s="70" t="s">
        <v>1</v>
      </c>
      <c r="X28" s="70" t="s">
        <v>1</v>
      </c>
      <c r="Y28" s="124" t="s">
        <v>63</v>
      </c>
      <c r="Z28" s="124" t="s">
        <v>63</v>
      </c>
      <c r="AA28" s="125">
        <v>19.84</v>
      </c>
      <c r="AB28" s="70" t="s">
        <v>1</v>
      </c>
      <c r="AC28" s="70" t="s">
        <v>1</v>
      </c>
    </row>
    <row r="29" spans="1:28" s="17" customFormat="1" ht="15.75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1.25" customHeight="1">
      <c r="A30" s="24" t="s">
        <v>34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3"/>
      <c r="AB30" s="22"/>
    </row>
    <row r="31" spans="1:28" s="25" customFormat="1" ht="15.75" customHeight="1">
      <c r="A31" s="4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1"/>
      <c r="O31" s="2"/>
      <c r="P31" s="2"/>
      <c r="Q31" s="2"/>
      <c r="R31" s="2"/>
      <c r="S31" s="2"/>
      <c r="T31" s="23"/>
      <c r="U31" s="23"/>
      <c r="V31" s="23"/>
      <c r="W31" s="23"/>
      <c r="X31" s="23"/>
      <c r="Y31" s="23"/>
      <c r="Z31" s="23"/>
      <c r="AA31" s="23"/>
      <c r="AB31" s="23"/>
    </row>
  </sheetData>
  <sheetProtection/>
  <mergeCells count="70"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  <mergeCell ref="Y17:Y18"/>
    <mergeCell ref="Z17:Z18"/>
    <mergeCell ref="AA17:AA18"/>
    <mergeCell ref="AB17:AB18"/>
    <mergeCell ref="Y15:Y16"/>
    <mergeCell ref="Z15:Z16"/>
    <mergeCell ref="AA15:AA16"/>
    <mergeCell ref="G12:G13"/>
    <mergeCell ref="H12:K12"/>
    <mergeCell ref="M12:M13"/>
    <mergeCell ref="D12:D13"/>
    <mergeCell ref="N12:N13"/>
    <mergeCell ref="O12:O13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B14:C14"/>
    <mergeCell ref="B20:C20"/>
    <mergeCell ref="S15:S16"/>
    <mergeCell ref="W17:W18"/>
    <mergeCell ref="V17:V18"/>
    <mergeCell ref="R15:R16"/>
    <mergeCell ref="T15:T16"/>
    <mergeCell ref="U15:U16"/>
    <mergeCell ref="T17:T18"/>
    <mergeCell ref="U17:U18"/>
    <mergeCell ref="A27:C27"/>
    <mergeCell ref="A15:A16"/>
    <mergeCell ref="B15:C15"/>
    <mergeCell ref="A17:A18"/>
    <mergeCell ref="B17:C17"/>
    <mergeCell ref="B16:C16"/>
    <mergeCell ref="B18:C18"/>
    <mergeCell ref="A28:C28"/>
    <mergeCell ref="R17:R18"/>
    <mergeCell ref="S17:S18"/>
    <mergeCell ref="B24:C24"/>
    <mergeCell ref="B25:C25"/>
    <mergeCell ref="B26:C26"/>
    <mergeCell ref="B21:C21"/>
    <mergeCell ref="B23:C23"/>
    <mergeCell ref="B19:C19"/>
    <mergeCell ref="B22:C22"/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0"/>
  <sheetViews>
    <sheetView zoomScale="70" zoomScaleNormal="70" zoomScaleSheetLayoutView="75" zoomScalePageLayoutView="0" workbookViewId="0" topLeftCell="A7">
      <selection activeCell="A11" sqref="A11:A13"/>
    </sheetView>
  </sheetViews>
  <sheetFormatPr defaultColWidth="9.00390625" defaultRowHeight="12.75"/>
  <cols>
    <col min="1" max="2" width="7.625" style="4" customWidth="1"/>
    <col min="3" max="3" width="33.375" style="1" customWidth="1"/>
    <col min="4" max="12" width="16.00390625" style="1" customWidth="1"/>
    <col min="13" max="14" width="18.75390625" style="1" customWidth="1"/>
    <col min="15" max="18" width="15.375" style="1" customWidth="1"/>
    <col min="19" max="19" width="15.00390625" style="1" customWidth="1"/>
    <col min="20" max="28" width="14.75390625" style="1" customWidth="1"/>
    <col min="29" max="29" width="11.875" style="1" customWidth="1"/>
    <col min="30" max="16384" width="9.1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9" ht="42" customHeight="1">
      <c r="A9" s="5" t="s">
        <v>71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3:28" ht="15.75">
      <c r="C10" s="6"/>
      <c r="D10" s="6"/>
      <c r="E10" s="6"/>
      <c r="F10" s="6"/>
      <c r="G10" s="6"/>
      <c r="H10" s="6"/>
      <c r="I10" s="6"/>
      <c r="J10" s="6"/>
      <c r="K10" s="6"/>
      <c r="L10" s="6"/>
      <c r="S10" s="7"/>
      <c r="T10" s="7"/>
      <c r="U10" s="7"/>
      <c r="Y10" s="7"/>
      <c r="Z10" s="7"/>
      <c r="AB10" s="1" t="s">
        <v>41</v>
      </c>
    </row>
    <row r="11" spans="1:29" ht="46.5" customHeight="1">
      <c r="A11" s="8" t="s">
        <v>2</v>
      </c>
      <c r="B11" s="8" t="s">
        <v>3</v>
      </c>
      <c r="C11" s="8" t="s">
        <v>3</v>
      </c>
      <c r="D11" s="9" t="s">
        <v>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 t="s">
        <v>38</v>
      </c>
      <c r="U11" s="11"/>
      <c r="V11" s="11"/>
      <c r="W11" s="11"/>
      <c r="X11" s="12"/>
      <c r="Y11" s="10" t="s">
        <v>39</v>
      </c>
      <c r="Z11" s="11"/>
      <c r="AA11" s="11"/>
      <c r="AB11" s="11"/>
      <c r="AC11" s="12"/>
    </row>
    <row r="12" spans="1:29" ht="18.75" customHeight="1">
      <c r="A12" s="8"/>
      <c r="B12" s="8"/>
      <c r="C12" s="8"/>
      <c r="D12" s="8" t="s">
        <v>5</v>
      </c>
      <c r="E12" s="8" t="s">
        <v>6</v>
      </c>
      <c r="F12" s="8" t="s">
        <v>35</v>
      </c>
      <c r="G12" s="8" t="s">
        <v>7</v>
      </c>
      <c r="H12" s="9" t="s">
        <v>8</v>
      </c>
      <c r="I12" s="9"/>
      <c r="J12" s="9"/>
      <c r="K12" s="9"/>
      <c r="L12" s="8" t="s">
        <v>9</v>
      </c>
      <c r="M12" s="8" t="s">
        <v>10</v>
      </c>
      <c r="N12" s="8" t="s">
        <v>11</v>
      </c>
      <c r="O12" s="8" t="s">
        <v>12</v>
      </c>
      <c r="P12" s="8" t="s">
        <v>13</v>
      </c>
      <c r="Q12" s="8" t="s">
        <v>14</v>
      </c>
      <c r="R12" s="8" t="s">
        <v>15</v>
      </c>
      <c r="S12" s="8" t="s">
        <v>16</v>
      </c>
      <c r="T12" s="13" t="s">
        <v>70</v>
      </c>
      <c r="U12" s="13" t="s">
        <v>69</v>
      </c>
      <c r="V12" s="13" t="s">
        <v>68</v>
      </c>
      <c r="W12" s="8" t="s">
        <v>17</v>
      </c>
      <c r="X12" s="8" t="s">
        <v>40</v>
      </c>
      <c r="Y12" s="13" t="s">
        <v>70</v>
      </c>
      <c r="Z12" s="13" t="s">
        <v>69</v>
      </c>
      <c r="AA12" s="13" t="s">
        <v>68</v>
      </c>
      <c r="AB12" s="8" t="s">
        <v>17</v>
      </c>
      <c r="AC12" s="8" t="s">
        <v>40</v>
      </c>
    </row>
    <row r="13" spans="1:29" s="17" customFormat="1" ht="120" customHeight="1">
      <c r="A13" s="8"/>
      <c r="B13" s="8"/>
      <c r="C13" s="8"/>
      <c r="D13" s="8"/>
      <c r="E13" s="8"/>
      <c r="F13" s="8"/>
      <c r="G13" s="8"/>
      <c r="H13" s="14" t="s">
        <v>18</v>
      </c>
      <c r="I13" s="14" t="s">
        <v>19</v>
      </c>
      <c r="J13" s="15" t="s">
        <v>20</v>
      </c>
      <c r="K13" s="15" t="s">
        <v>21</v>
      </c>
      <c r="L13" s="8"/>
      <c r="M13" s="8"/>
      <c r="N13" s="8"/>
      <c r="O13" s="8"/>
      <c r="P13" s="8"/>
      <c r="Q13" s="8"/>
      <c r="R13" s="8"/>
      <c r="S13" s="8"/>
      <c r="T13" s="16"/>
      <c r="U13" s="16"/>
      <c r="V13" s="16"/>
      <c r="W13" s="8"/>
      <c r="X13" s="8"/>
      <c r="Y13" s="16"/>
      <c r="Z13" s="16"/>
      <c r="AA13" s="16"/>
      <c r="AB13" s="8"/>
      <c r="AC13" s="8"/>
    </row>
    <row r="14" spans="1:29" s="17" customFormat="1" ht="24" customHeight="1">
      <c r="A14" s="18">
        <v>1</v>
      </c>
      <c r="B14" s="19">
        <v>2</v>
      </c>
      <c r="C14" s="20"/>
      <c r="D14" s="18">
        <v>3</v>
      </c>
      <c r="E14" s="18">
        <v>4</v>
      </c>
      <c r="F14" s="18"/>
      <c r="G14" s="18">
        <v>5</v>
      </c>
      <c r="H14" s="18">
        <v>6</v>
      </c>
      <c r="I14" s="18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8">
        <v>13</v>
      </c>
      <c r="P14" s="18">
        <v>14</v>
      </c>
      <c r="Q14" s="18">
        <v>15</v>
      </c>
      <c r="R14" s="18">
        <v>16</v>
      </c>
      <c r="S14" s="18">
        <v>17</v>
      </c>
      <c r="T14" s="18">
        <v>18</v>
      </c>
      <c r="U14" s="18">
        <v>19</v>
      </c>
      <c r="V14" s="18">
        <v>20</v>
      </c>
      <c r="W14" s="18">
        <v>21</v>
      </c>
      <c r="X14" s="18">
        <v>22</v>
      </c>
      <c r="Y14" s="18">
        <v>23</v>
      </c>
      <c r="Z14" s="18">
        <v>24</v>
      </c>
      <c r="AA14" s="18">
        <v>25</v>
      </c>
      <c r="AB14" s="18">
        <v>26</v>
      </c>
      <c r="AC14" s="18">
        <v>27</v>
      </c>
    </row>
    <row r="15" spans="1:29" s="17" customFormat="1" ht="47.25" customHeight="1">
      <c r="A15" s="84">
        <v>1</v>
      </c>
      <c r="B15" s="85" t="s">
        <v>36</v>
      </c>
      <c r="C15" s="85"/>
      <c r="D15" s="40">
        <v>5893817</v>
      </c>
      <c r="E15" s="40">
        <v>1134536</v>
      </c>
      <c r="F15" s="40">
        <v>0</v>
      </c>
      <c r="G15" s="40">
        <v>157110269</v>
      </c>
      <c r="H15" s="40">
        <v>782199</v>
      </c>
      <c r="I15" s="40">
        <v>49585</v>
      </c>
      <c r="J15" s="40">
        <v>1487889</v>
      </c>
      <c r="K15" s="40">
        <v>3131861</v>
      </c>
      <c r="L15" s="40">
        <v>109394</v>
      </c>
      <c r="M15" s="40">
        <f>G15+(H15+I15+J15+K15)*10+L15</f>
        <v>211735003</v>
      </c>
      <c r="N15" s="40">
        <v>421235729</v>
      </c>
      <c r="O15" s="41">
        <f>(D15-(E15+F15))/M15</f>
        <v>0.02247753528026729</v>
      </c>
      <c r="P15" s="41">
        <v>0.012</v>
      </c>
      <c r="Q15" s="41" t="str">
        <f>IF(O15&gt;P15,"YES","NO")</f>
        <v>YES</v>
      </c>
      <c r="R15" s="42">
        <f>O15+O16</f>
        <v>0.07571398014417252</v>
      </c>
      <c r="S15" s="43" t="str">
        <f>IF(R15&gt;=0.04,"YES","NO")</f>
        <v>YES</v>
      </c>
      <c r="T15" s="97" t="s">
        <v>0</v>
      </c>
      <c r="U15" s="97" t="s">
        <v>0</v>
      </c>
      <c r="V15" s="97" t="s">
        <v>0</v>
      </c>
      <c r="W15" s="97" t="s">
        <v>0</v>
      </c>
      <c r="X15" s="44" t="s">
        <v>0</v>
      </c>
      <c r="Y15" s="126">
        <v>2.71</v>
      </c>
      <c r="Z15" s="126">
        <v>7.51</v>
      </c>
      <c r="AA15" s="126">
        <v>13.08</v>
      </c>
      <c r="AB15" s="126">
        <v>15.9</v>
      </c>
      <c r="AC15" s="43" t="str">
        <f>IF(AA15&gt;AB15,"YES","NO")</f>
        <v>NO</v>
      </c>
    </row>
    <row r="16" spans="1:29" s="17" customFormat="1" ht="47.25" customHeight="1">
      <c r="A16" s="86"/>
      <c r="B16" s="87" t="s">
        <v>22</v>
      </c>
      <c r="C16" s="87"/>
      <c r="D16" s="49">
        <v>11889379</v>
      </c>
      <c r="E16" s="49">
        <v>586488</v>
      </c>
      <c r="F16" s="49">
        <v>0</v>
      </c>
      <c r="G16" s="49">
        <v>157110270</v>
      </c>
      <c r="H16" s="49">
        <v>782199</v>
      </c>
      <c r="I16" s="49">
        <v>49585</v>
      </c>
      <c r="J16" s="49">
        <v>1487889</v>
      </c>
      <c r="K16" s="49">
        <v>3131861</v>
      </c>
      <c r="L16" s="49">
        <v>689300</v>
      </c>
      <c r="M16" s="49">
        <f>G16+(H16+I16+J16+K16)*10+L16</f>
        <v>212314910</v>
      </c>
      <c r="N16" s="49">
        <v>421235729</v>
      </c>
      <c r="O16" s="50">
        <f>(D16-(E16+F16))/M16</f>
        <v>0.053236444863905226</v>
      </c>
      <c r="P16" s="50">
        <v>0.027999999999999997</v>
      </c>
      <c r="Q16" s="50" t="str">
        <f>IF(O16&gt;P16,"YES","NO")</f>
        <v>YES</v>
      </c>
      <c r="R16" s="51"/>
      <c r="S16" s="52"/>
      <c r="T16" s="98"/>
      <c r="U16" s="98"/>
      <c r="V16" s="98"/>
      <c r="W16" s="98"/>
      <c r="X16" s="53"/>
      <c r="Y16" s="127"/>
      <c r="Z16" s="128"/>
      <c r="AA16" s="127"/>
      <c r="AB16" s="128"/>
      <c r="AC16" s="52"/>
    </row>
    <row r="17" spans="1:29" s="17" customFormat="1" ht="54" customHeight="1">
      <c r="A17" s="57">
        <v>2</v>
      </c>
      <c r="B17" s="88" t="s">
        <v>24</v>
      </c>
      <c r="C17" s="88"/>
      <c r="D17" s="49">
        <v>3002907</v>
      </c>
      <c r="E17" s="49">
        <v>54802</v>
      </c>
      <c r="F17" s="49">
        <v>0</v>
      </c>
      <c r="G17" s="49">
        <v>57536899</v>
      </c>
      <c r="H17" s="49">
        <v>591736</v>
      </c>
      <c r="I17" s="49">
        <v>133673</v>
      </c>
      <c r="J17" s="49">
        <v>2445589</v>
      </c>
      <c r="K17" s="49">
        <v>729570</v>
      </c>
      <c r="L17" s="49">
        <v>390574</v>
      </c>
      <c r="M17" s="49">
        <f>G17+(H17+I17+J17+K17)*10+L17</f>
        <v>96933153</v>
      </c>
      <c r="N17" s="49">
        <v>326690363</v>
      </c>
      <c r="O17" s="50">
        <f>(D17-(E17+F17))/M17</f>
        <v>0.030413794545608146</v>
      </c>
      <c r="P17" s="50">
        <v>0.008</v>
      </c>
      <c r="Q17" s="50" t="str">
        <f>IF(O17&gt;P17,"YES","NO")</f>
        <v>YES</v>
      </c>
      <c r="R17" s="51">
        <f>O17+O18</f>
        <v>0.11150808227604028</v>
      </c>
      <c r="S17" s="52" t="str">
        <f>IF(R17&gt;=0.04,"YES","NO")</f>
        <v>YES</v>
      </c>
      <c r="T17" s="127">
        <v>4.41</v>
      </c>
      <c r="U17" s="127">
        <v>14.94</v>
      </c>
      <c r="V17" s="127">
        <v>34.1</v>
      </c>
      <c r="W17" s="127">
        <v>11.42</v>
      </c>
      <c r="X17" s="52" t="str">
        <f>IF(V17&gt;W17,"YES","NO")</f>
        <v>YES</v>
      </c>
      <c r="Y17" s="127">
        <v>1.6</v>
      </c>
      <c r="Z17" s="127">
        <v>11.16</v>
      </c>
      <c r="AA17" s="127">
        <v>29.69</v>
      </c>
      <c r="AB17" s="127">
        <v>15.9</v>
      </c>
      <c r="AC17" s="52" t="str">
        <f>IF(AA17&gt;AB17,"YES","NO")</f>
        <v>YES</v>
      </c>
    </row>
    <row r="18" spans="1:29" s="17" customFormat="1" ht="47.25" customHeight="1">
      <c r="A18" s="57"/>
      <c r="B18" s="87" t="s">
        <v>25</v>
      </c>
      <c r="C18" s="87"/>
      <c r="D18" s="49">
        <v>8156104</v>
      </c>
      <c r="E18" s="49">
        <v>295379</v>
      </c>
      <c r="F18" s="49">
        <v>0</v>
      </c>
      <c r="G18" s="49">
        <v>57536899</v>
      </c>
      <c r="H18" s="49">
        <v>591735</v>
      </c>
      <c r="I18" s="49">
        <v>133673</v>
      </c>
      <c r="J18" s="49">
        <v>2445589</v>
      </c>
      <c r="K18" s="49">
        <v>729571</v>
      </c>
      <c r="L18" s="49">
        <v>390574</v>
      </c>
      <c r="M18" s="49">
        <f>G18+(H18+I18+J18+K18)*10+L18</f>
        <v>96933153</v>
      </c>
      <c r="N18" s="49">
        <v>326690362</v>
      </c>
      <c r="O18" s="50">
        <f>(D18-(E18+F18))/M18</f>
        <v>0.08109428773043213</v>
      </c>
      <c r="P18" s="50">
        <v>0.032</v>
      </c>
      <c r="Q18" s="50" t="str">
        <f>IF(O18&gt;P18,"YES","NO")</f>
        <v>YES</v>
      </c>
      <c r="R18" s="51"/>
      <c r="S18" s="52"/>
      <c r="T18" s="127"/>
      <c r="U18" s="127"/>
      <c r="V18" s="127"/>
      <c r="W18" s="127"/>
      <c r="X18" s="52"/>
      <c r="Y18" s="128"/>
      <c r="Z18" s="128"/>
      <c r="AA18" s="128"/>
      <c r="AB18" s="128"/>
      <c r="AC18" s="52"/>
    </row>
    <row r="19" spans="1:29" s="17" customFormat="1" ht="47.25" customHeight="1">
      <c r="A19" s="89">
        <v>3</v>
      </c>
      <c r="B19" s="87" t="s">
        <v>23</v>
      </c>
      <c r="C19" s="87"/>
      <c r="D19" s="49">
        <v>3750702</v>
      </c>
      <c r="E19" s="49">
        <v>214242</v>
      </c>
      <c r="F19" s="49">
        <v>0</v>
      </c>
      <c r="G19" s="49">
        <v>40028908</v>
      </c>
      <c r="H19" s="49">
        <v>696940</v>
      </c>
      <c r="I19" s="49">
        <v>58131</v>
      </c>
      <c r="J19" s="49">
        <v>618423</v>
      </c>
      <c r="K19" s="49">
        <v>217703</v>
      </c>
      <c r="L19" s="49">
        <v>19937</v>
      </c>
      <c r="M19" s="49">
        <f>G19+(H19+I19+J19+K19)*10+L19</f>
        <v>55960815</v>
      </c>
      <c r="N19" s="49">
        <v>96508524</v>
      </c>
      <c r="O19" s="50">
        <f>(D19-(E19+F19))/M19</f>
        <v>0.06319529120510486</v>
      </c>
      <c r="P19" s="50">
        <v>0.04</v>
      </c>
      <c r="Q19" s="50" t="str">
        <f>IF(O19&gt;P19,"YES","NO")</f>
        <v>YES</v>
      </c>
      <c r="R19" s="50" t="s">
        <v>1</v>
      </c>
      <c r="S19" s="50" t="s">
        <v>1</v>
      </c>
      <c r="T19" s="129">
        <v>4.56</v>
      </c>
      <c r="U19" s="129">
        <v>9.08</v>
      </c>
      <c r="V19" s="129">
        <v>21.34</v>
      </c>
      <c r="W19" s="129">
        <v>11.42</v>
      </c>
      <c r="X19" s="49" t="str">
        <f>IF(V19&gt;W19,"YES","NO")</f>
        <v>YES</v>
      </c>
      <c r="Y19" s="129">
        <v>4.37</v>
      </c>
      <c r="Z19" s="129">
        <v>9.82</v>
      </c>
      <c r="AA19" s="129">
        <v>22.16</v>
      </c>
      <c r="AB19" s="129">
        <v>15.9</v>
      </c>
      <c r="AC19" s="49" t="str">
        <f>IF(AA19&gt;AB19,"YES","NO")</f>
        <v>YES</v>
      </c>
    </row>
    <row r="20" spans="1:29" ht="51.75" customHeight="1">
      <c r="A20" s="89">
        <v>4</v>
      </c>
      <c r="B20" s="87" t="s">
        <v>27</v>
      </c>
      <c r="C20" s="87"/>
      <c r="D20" s="49">
        <v>41090740</v>
      </c>
      <c r="E20" s="49">
        <v>1458211</v>
      </c>
      <c r="F20" s="49">
        <v>0</v>
      </c>
      <c r="G20" s="49">
        <v>158682311</v>
      </c>
      <c r="H20" s="49">
        <v>535929</v>
      </c>
      <c r="I20" s="49">
        <v>180083</v>
      </c>
      <c r="J20" s="49">
        <v>11135924</v>
      </c>
      <c r="K20" s="49">
        <v>1787996</v>
      </c>
      <c r="L20" s="49">
        <v>3085473</v>
      </c>
      <c r="M20" s="49">
        <f>G20+(H20+I20+J20+K20)*10+L20</f>
        <v>298167104</v>
      </c>
      <c r="N20" s="49">
        <v>1165381418</v>
      </c>
      <c r="O20" s="50">
        <f>(D20-(E20+F20))/M20</f>
        <v>0.13292052834909648</v>
      </c>
      <c r="P20" s="50">
        <v>0.04</v>
      </c>
      <c r="Q20" s="50" t="str">
        <f>IF(O20&gt;P20,"YES","NO")</f>
        <v>YES</v>
      </c>
      <c r="R20" s="50" t="s">
        <v>1</v>
      </c>
      <c r="S20" s="50" t="s">
        <v>1</v>
      </c>
      <c r="T20" s="129">
        <v>2.9</v>
      </c>
      <c r="U20" s="129">
        <v>10.15</v>
      </c>
      <c r="V20" s="129">
        <v>23.22</v>
      </c>
      <c r="W20" s="129">
        <v>11.42</v>
      </c>
      <c r="X20" s="49" t="str">
        <f>IF(V20&gt;W20,"YES","NO")</f>
        <v>YES</v>
      </c>
      <c r="Y20" s="129">
        <v>4.33</v>
      </c>
      <c r="Z20" s="129">
        <v>10.06</v>
      </c>
      <c r="AA20" s="129">
        <v>23.11</v>
      </c>
      <c r="AB20" s="129">
        <v>15.9</v>
      </c>
      <c r="AC20" s="49" t="str">
        <f>IF(AA20&gt;AB20,"YES","NO")</f>
        <v>YES</v>
      </c>
    </row>
    <row r="21" spans="1:29" s="17" customFormat="1" ht="47.25" customHeight="1">
      <c r="A21" s="89">
        <v>5</v>
      </c>
      <c r="B21" s="87" t="s">
        <v>28</v>
      </c>
      <c r="C21" s="87"/>
      <c r="D21" s="49">
        <v>3267051</v>
      </c>
      <c r="E21" s="49">
        <v>37665</v>
      </c>
      <c r="F21" s="49">
        <v>0</v>
      </c>
      <c r="G21" s="49">
        <v>25825218</v>
      </c>
      <c r="H21" s="49">
        <v>866218</v>
      </c>
      <c r="I21" s="49">
        <v>67326</v>
      </c>
      <c r="J21" s="49">
        <v>477</v>
      </c>
      <c r="K21" s="49">
        <v>82553</v>
      </c>
      <c r="L21" s="49">
        <v>191366</v>
      </c>
      <c r="M21" s="49">
        <f>G21+(H21+I21+J21+K21)*10+L21</f>
        <v>36182324</v>
      </c>
      <c r="N21" s="49">
        <v>151675118</v>
      </c>
      <c r="O21" s="50">
        <f>(D21-(E21+F21))/M21</f>
        <v>0.08925313918475773</v>
      </c>
      <c r="P21" s="50">
        <v>0.04</v>
      </c>
      <c r="Q21" s="50" t="str">
        <f>IF(O21&gt;P21,"YES","NO")</f>
        <v>YES</v>
      </c>
      <c r="R21" s="50" t="s">
        <v>1</v>
      </c>
      <c r="S21" s="50" t="s">
        <v>1</v>
      </c>
      <c r="T21" s="129">
        <v>4.56</v>
      </c>
      <c r="U21" s="129">
        <v>15.27</v>
      </c>
      <c r="V21" s="129">
        <v>30.5</v>
      </c>
      <c r="W21" s="129">
        <v>11.42</v>
      </c>
      <c r="X21" s="49" t="str">
        <f>IF(V21&gt;W21,"YES","NO")</f>
        <v>YES</v>
      </c>
      <c r="Y21" s="129">
        <v>1.1</v>
      </c>
      <c r="Z21" s="129">
        <v>12.95</v>
      </c>
      <c r="AA21" s="129">
        <v>27.87</v>
      </c>
      <c r="AB21" s="129">
        <v>15.9</v>
      </c>
      <c r="AC21" s="49" t="str">
        <f>IF(AA21&gt;AB21,"YES","NO")</f>
        <v>YES</v>
      </c>
    </row>
    <row r="22" spans="1:29" s="17" customFormat="1" ht="46.5" customHeight="1">
      <c r="A22" s="89">
        <v>6</v>
      </c>
      <c r="B22" s="87" t="s">
        <v>37</v>
      </c>
      <c r="C22" s="87"/>
      <c r="D22" s="49">
        <v>5899789</v>
      </c>
      <c r="E22" s="49">
        <v>126675</v>
      </c>
      <c r="F22" s="49">
        <v>0</v>
      </c>
      <c r="G22" s="49">
        <v>92949950</v>
      </c>
      <c r="H22" s="49">
        <v>1240390</v>
      </c>
      <c r="I22" s="49">
        <v>127178</v>
      </c>
      <c r="J22" s="49">
        <v>1358500</v>
      </c>
      <c r="K22" s="49">
        <v>557134</v>
      </c>
      <c r="L22" s="49">
        <v>350985</v>
      </c>
      <c r="M22" s="49">
        <f>G22+(H22+I22+J22+K22)*10+L22</f>
        <v>126132955</v>
      </c>
      <c r="N22" s="49">
        <v>258313040</v>
      </c>
      <c r="O22" s="50">
        <f>(D22-(E22+F22))/M22</f>
        <v>0.04577006857565495</v>
      </c>
      <c r="P22" s="50">
        <v>0.04</v>
      </c>
      <c r="Q22" s="50" t="str">
        <f>IF(O22&gt;P22,"YES","NO")</f>
        <v>YES</v>
      </c>
      <c r="R22" s="50" t="s">
        <v>1</v>
      </c>
      <c r="S22" s="50" t="s">
        <v>1</v>
      </c>
      <c r="T22" s="129">
        <v>5.33</v>
      </c>
      <c r="U22" s="129">
        <v>18.01</v>
      </c>
      <c r="V22" s="129">
        <v>31.34</v>
      </c>
      <c r="W22" s="129">
        <v>11.42</v>
      </c>
      <c r="X22" s="49" t="str">
        <f>IF(V22&gt;W22,"YES","NO")</f>
        <v>YES</v>
      </c>
      <c r="Y22" s="129">
        <v>3.67</v>
      </c>
      <c r="Z22" s="129">
        <v>14.55</v>
      </c>
      <c r="AA22" s="129">
        <v>27.49</v>
      </c>
      <c r="AB22" s="129">
        <v>15.9</v>
      </c>
      <c r="AC22" s="49" t="str">
        <f>IF(AA22&gt;AB22,"YES","NO")</f>
        <v>YES</v>
      </c>
    </row>
    <row r="23" spans="1:29" s="17" customFormat="1" ht="47.25" customHeight="1">
      <c r="A23" s="89">
        <v>7</v>
      </c>
      <c r="B23" s="87" t="s">
        <v>29</v>
      </c>
      <c r="C23" s="87"/>
      <c r="D23" s="49">
        <v>259065</v>
      </c>
      <c r="E23" s="49">
        <v>3737</v>
      </c>
      <c r="F23" s="49">
        <v>0</v>
      </c>
      <c r="G23" s="49">
        <v>35939301</v>
      </c>
      <c r="H23" s="49">
        <v>413942</v>
      </c>
      <c r="I23" s="49">
        <v>22864</v>
      </c>
      <c r="J23" s="49">
        <v>123439</v>
      </c>
      <c r="K23" s="49">
        <v>562697</v>
      </c>
      <c r="L23" s="49">
        <v>24343</v>
      </c>
      <c r="M23" s="49">
        <f>G23+(H23+I23+J23+K23)*10+L23</f>
        <v>47193064</v>
      </c>
      <c r="N23" s="49">
        <v>88326251</v>
      </c>
      <c r="O23" s="50">
        <f>(D23-(E23+F23))/M23</f>
        <v>0.005410286562449092</v>
      </c>
      <c r="P23" s="50">
        <v>0.04</v>
      </c>
      <c r="Q23" s="50" t="str">
        <f>IF(O23&gt;P23,"YES","NO")</f>
        <v>NO</v>
      </c>
      <c r="R23" s="50" t="s">
        <v>1</v>
      </c>
      <c r="S23" s="50" t="s">
        <v>1</v>
      </c>
      <c r="T23" s="129">
        <v>9.13</v>
      </c>
      <c r="U23" s="129">
        <v>10.75</v>
      </c>
      <c r="V23" s="129">
        <v>16.32</v>
      </c>
      <c r="W23" s="129">
        <v>11.42</v>
      </c>
      <c r="X23" s="49" t="str">
        <f>IF(V23&gt;W23,"YES","NO")</f>
        <v>YES</v>
      </c>
      <c r="Y23" s="129">
        <v>9.04</v>
      </c>
      <c r="Z23" s="129">
        <v>11.8</v>
      </c>
      <c r="AA23" s="129">
        <v>17.42</v>
      </c>
      <c r="AB23" s="129">
        <v>15.9</v>
      </c>
      <c r="AC23" s="49" t="str">
        <f>IF(AA23&gt;AB23,"YES","NO")</f>
        <v>YES</v>
      </c>
    </row>
    <row r="24" spans="1:29" s="17" customFormat="1" ht="47.25" customHeight="1">
      <c r="A24" s="89">
        <v>8</v>
      </c>
      <c r="B24" s="87" t="s">
        <v>30</v>
      </c>
      <c r="C24" s="87"/>
      <c r="D24" s="49">
        <v>5057455</v>
      </c>
      <c r="E24" s="49">
        <v>149535</v>
      </c>
      <c r="F24" s="49">
        <v>0</v>
      </c>
      <c r="G24" s="49">
        <v>42741214</v>
      </c>
      <c r="H24" s="49">
        <v>478063</v>
      </c>
      <c r="I24" s="49">
        <v>50507</v>
      </c>
      <c r="J24" s="49">
        <v>446360</v>
      </c>
      <c r="K24" s="49">
        <v>185582</v>
      </c>
      <c r="L24" s="49">
        <v>257436</v>
      </c>
      <c r="M24" s="49">
        <f>G24+(H24+I24+J24+K24)*10+L24</f>
        <v>54603770</v>
      </c>
      <c r="N24" s="49">
        <v>200578643</v>
      </c>
      <c r="O24" s="50">
        <f>(D24-(E24+F24))/M24</f>
        <v>0.08988243852027067</v>
      </c>
      <c r="P24" s="50">
        <v>0.04</v>
      </c>
      <c r="Q24" s="50" t="str">
        <f>IF(O24&gt;P24,"YES","NO")</f>
        <v>YES</v>
      </c>
      <c r="R24" s="50" t="s">
        <v>1</v>
      </c>
      <c r="S24" s="50" t="s">
        <v>1</v>
      </c>
      <c r="T24" s="129">
        <v>3.94</v>
      </c>
      <c r="U24" s="129">
        <v>13.25</v>
      </c>
      <c r="V24" s="129">
        <v>25.87</v>
      </c>
      <c r="W24" s="129">
        <v>11.42</v>
      </c>
      <c r="X24" s="49" t="str">
        <f>IF(V24&gt;W24,"YES","NO")</f>
        <v>YES</v>
      </c>
      <c r="Y24" s="129">
        <v>3.51</v>
      </c>
      <c r="Z24" s="129">
        <v>11.6</v>
      </c>
      <c r="AA24" s="129">
        <v>24.03</v>
      </c>
      <c r="AB24" s="129">
        <v>15.9</v>
      </c>
      <c r="AC24" s="49" t="str">
        <f>IF(AA24&gt;AB24,"YES","NO")</f>
        <v>YES</v>
      </c>
    </row>
    <row r="25" spans="1:29" s="17" customFormat="1" ht="47.25" customHeight="1">
      <c r="A25" s="90">
        <v>9</v>
      </c>
      <c r="B25" s="91" t="s">
        <v>31</v>
      </c>
      <c r="C25" s="91"/>
      <c r="D25" s="69">
        <v>2397134</v>
      </c>
      <c r="E25" s="69">
        <v>19114</v>
      </c>
      <c r="F25" s="69">
        <v>0</v>
      </c>
      <c r="G25" s="69">
        <v>27670739</v>
      </c>
      <c r="H25" s="69">
        <v>554738</v>
      </c>
      <c r="I25" s="69">
        <v>67222</v>
      </c>
      <c r="J25" s="69">
        <v>85481</v>
      </c>
      <c r="K25" s="69">
        <v>486490</v>
      </c>
      <c r="L25" s="69">
        <v>0</v>
      </c>
      <c r="M25" s="69">
        <f>G25+(H25+I25+J25+K25)*10+L25</f>
        <v>39610049</v>
      </c>
      <c r="N25" s="69">
        <v>80759625</v>
      </c>
      <c r="O25" s="70">
        <f>(D25-(E25+F25))/M25</f>
        <v>0.06003577526500914</v>
      </c>
      <c r="P25" s="70">
        <v>0.04</v>
      </c>
      <c r="Q25" s="70" t="str">
        <f>IF(O25&gt;P25,"YES","NO")</f>
        <v>YES</v>
      </c>
      <c r="R25" s="70" t="s">
        <v>1</v>
      </c>
      <c r="S25" s="70" t="s">
        <v>1</v>
      </c>
      <c r="T25" s="130">
        <v>3.41</v>
      </c>
      <c r="U25" s="130">
        <v>12.27</v>
      </c>
      <c r="V25" s="130">
        <v>30.44</v>
      </c>
      <c r="W25" s="130">
        <v>11.42</v>
      </c>
      <c r="X25" s="69" t="str">
        <f>IF(V25&gt;W25,"YES","NO")</f>
        <v>YES</v>
      </c>
      <c r="Y25" s="130">
        <v>3.09</v>
      </c>
      <c r="Z25" s="130">
        <v>10.67</v>
      </c>
      <c r="AA25" s="130">
        <v>28.58</v>
      </c>
      <c r="AB25" s="130">
        <v>15.9</v>
      </c>
      <c r="AC25" s="69" t="str">
        <f>IF(AA25&gt;AB25,"YES","NO")</f>
        <v>YES</v>
      </c>
    </row>
    <row r="26" spans="1:29" s="17" customFormat="1" ht="47.25" customHeight="1">
      <c r="A26" s="95" t="s">
        <v>32</v>
      </c>
      <c r="B26" s="95"/>
      <c r="C26" s="95"/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40" t="s">
        <v>1</v>
      </c>
      <c r="J26" s="40" t="s">
        <v>1</v>
      </c>
      <c r="K26" s="40" t="s">
        <v>1</v>
      </c>
      <c r="L26" s="40" t="s">
        <v>1</v>
      </c>
      <c r="M26" s="40" t="s">
        <v>1</v>
      </c>
      <c r="N26" s="40" t="s">
        <v>1</v>
      </c>
      <c r="O26" s="40" t="s">
        <v>1</v>
      </c>
      <c r="P26" s="41" t="s">
        <v>1</v>
      </c>
      <c r="Q26" s="41" t="s">
        <v>1</v>
      </c>
      <c r="R26" s="41" t="s">
        <v>1</v>
      </c>
      <c r="S26" s="41" t="s">
        <v>1</v>
      </c>
      <c r="T26" s="131">
        <v>4.01</v>
      </c>
      <c r="U26" s="131">
        <v>11.28</v>
      </c>
      <c r="V26" s="131">
        <v>21.66</v>
      </c>
      <c r="W26" s="41" t="s">
        <v>1</v>
      </c>
      <c r="X26" s="41" t="s">
        <v>1</v>
      </c>
      <c r="Y26" s="131">
        <v>3.52</v>
      </c>
      <c r="Z26" s="131">
        <v>10.03</v>
      </c>
      <c r="AA26" s="131">
        <v>20.23</v>
      </c>
      <c r="AB26" s="41" t="s">
        <v>1</v>
      </c>
      <c r="AC26" s="41" t="s">
        <v>1</v>
      </c>
    </row>
    <row r="27" spans="1:29" s="17" customFormat="1" ht="47.25" customHeight="1">
      <c r="A27" s="96" t="s">
        <v>33</v>
      </c>
      <c r="B27" s="96"/>
      <c r="C27" s="96"/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69" t="s">
        <v>1</v>
      </c>
      <c r="P27" s="70" t="s">
        <v>1</v>
      </c>
      <c r="Q27" s="70" t="s">
        <v>1</v>
      </c>
      <c r="R27" s="70" t="s">
        <v>1</v>
      </c>
      <c r="S27" s="70" t="s">
        <v>1</v>
      </c>
      <c r="T27" s="132" t="s">
        <v>1</v>
      </c>
      <c r="U27" s="132" t="s">
        <v>1</v>
      </c>
      <c r="V27" s="133">
        <v>22.83</v>
      </c>
      <c r="W27" s="70" t="s">
        <v>1</v>
      </c>
      <c r="X27" s="70" t="s">
        <v>1</v>
      </c>
      <c r="Y27" s="132" t="s">
        <v>1</v>
      </c>
      <c r="Z27" s="132" t="s">
        <v>1</v>
      </c>
      <c r="AA27" s="133">
        <v>22.71</v>
      </c>
      <c r="AB27" s="70" t="s">
        <v>1</v>
      </c>
      <c r="AC27" s="70" t="s">
        <v>1</v>
      </c>
    </row>
    <row r="28" spans="1:28" s="17" customFormat="1" ht="15.75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22"/>
      <c r="X28" s="22"/>
      <c r="Y28" s="22"/>
      <c r="Z28" s="22"/>
      <c r="AA28" s="23"/>
      <c r="AB28" s="22"/>
    </row>
    <row r="29" spans="1:28" s="25" customFormat="1" ht="11.25" customHeight="1">
      <c r="A29" s="24" t="s">
        <v>34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3"/>
      <c r="AB29" s="22"/>
    </row>
    <row r="30" spans="1:28" s="25" customFormat="1" ht="15.75" customHeight="1">
      <c r="A30" s="4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1"/>
      <c r="O30" s="2"/>
      <c r="P30" s="2"/>
      <c r="Q30" s="2"/>
      <c r="R30" s="2"/>
      <c r="S30" s="2"/>
      <c r="T30" s="23"/>
      <c r="U30" s="23"/>
      <c r="V30" s="23"/>
      <c r="W30" s="23"/>
      <c r="X30" s="23"/>
      <c r="Y30" s="23"/>
      <c r="Z30" s="23"/>
      <c r="AA30" s="23"/>
      <c r="AB30" s="23"/>
    </row>
  </sheetData>
  <sheetProtection/>
  <mergeCells count="69">
    <mergeCell ref="AC17:AC18"/>
    <mergeCell ref="AC15:AC16"/>
    <mergeCell ref="X12:X13"/>
    <mergeCell ref="AC12:AC13"/>
    <mergeCell ref="Y11:AC11"/>
    <mergeCell ref="T11:X11"/>
    <mergeCell ref="X15:X16"/>
    <mergeCell ref="X17:X18"/>
    <mergeCell ref="V15:V16"/>
    <mergeCell ref="W15:W16"/>
    <mergeCell ref="A27:C27"/>
    <mergeCell ref="R17:R18"/>
    <mergeCell ref="S17:S18"/>
    <mergeCell ref="B23:C23"/>
    <mergeCell ref="B24:C24"/>
    <mergeCell ref="B25:C25"/>
    <mergeCell ref="B20:C20"/>
    <mergeCell ref="B22:C22"/>
    <mergeCell ref="B19:C19"/>
    <mergeCell ref="B21:C21"/>
    <mergeCell ref="A26:C26"/>
    <mergeCell ref="A15:A16"/>
    <mergeCell ref="B15:C15"/>
    <mergeCell ref="A17:A18"/>
    <mergeCell ref="B17:C17"/>
    <mergeCell ref="B16:C16"/>
    <mergeCell ref="B18:C18"/>
    <mergeCell ref="B14:C14"/>
    <mergeCell ref="S15:S16"/>
    <mergeCell ref="W17:W18"/>
    <mergeCell ref="V17:V18"/>
    <mergeCell ref="R15:R16"/>
    <mergeCell ref="T15:T16"/>
    <mergeCell ref="U15:U16"/>
    <mergeCell ref="T17:T18"/>
    <mergeCell ref="U17:U18"/>
    <mergeCell ref="A11:A13"/>
    <mergeCell ref="W12:W13"/>
    <mergeCell ref="Q12:Q13"/>
    <mergeCell ref="F12:F13"/>
    <mergeCell ref="P12:P13"/>
    <mergeCell ref="R12:R13"/>
    <mergeCell ref="S12:S13"/>
    <mergeCell ref="T12:T13"/>
    <mergeCell ref="B11:C13"/>
    <mergeCell ref="D11:S11"/>
    <mergeCell ref="G12:G13"/>
    <mergeCell ref="H12:K12"/>
    <mergeCell ref="M12:M13"/>
    <mergeCell ref="D12:D13"/>
    <mergeCell ref="N12:N13"/>
    <mergeCell ref="O12:O13"/>
    <mergeCell ref="Y17:Y18"/>
    <mergeCell ref="Z17:Z18"/>
    <mergeCell ref="AA17:AA18"/>
    <mergeCell ref="AB17:AB18"/>
    <mergeCell ref="Y15:Y16"/>
    <mergeCell ref="Z15:Z16"/>
    <mergeCell ref="AA15:AA16"/>
    <mergeCell ref="Y12:Y13"/>
    <mergeCell ref="Z12:Z13"/>
    <mergeCell ref="AA12:AA13"/>
    <mergeCell ref="AB12:AB13"/>
    <mergeCell ref="AB15:AB16"/>
    <mergeCell ref="A9:AC9"/>
    <mergeCell ref="E12:E13"/>
    <mergeCell ref="U12:U13"/>
    <mergeCell ref="V12:V13"/>
    <mergeCell ref="L12:L13"/>
  </mergeCells>
  <printOptions/>
  <pageMargins left="0.23" right="0.16" top="0.17" bottom="0.16" header="0.27" footer="0.3"/>
  <pageSetup fitToHeight="1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Алуа Таженова</cp:lastModifiedBy>
  <cp:lastPrinted>2010-02-01T06:36:32Z</cp:lastPrinted>
  <dcterms:created xsi:type="dcterms:W3CDTF">2009-10-14T06:36:17Z</dcterms:created>
  <dcterms:modified xsi:type="dcterms:W3CDTF">2019-06-01T10:13:56Z</dcterms:modified>
  <cp:category/>
  <cp:version/>
  <cp:contentType/>
  <cp:contentStatus/>
</cp:coreProperties>
</file>