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165" windowWidth="11130" windowHeight="5760" activeTab="11"/>
  </bookViews>
  <sheets>
    <sheet name="01.01.13" sheetId="1" r:id="rId1"/>
    <sheet name="01.02.13" sheetId="2" r:id="rId2"/>
    <sheet name="01.03.13" sheetId="3" r:id="rId3"/>
    <sheet name="01.04.13" sheetId="4" r:id="rId4"/>
    <sheet name="01.05.13" sheetId="5" r:id="rId5"/>
    <sheet name="01.06.13" sheetId="6" r:id="rId6"/>
    <sheet name="01.07.13" sheetId="7" r:id="rId7"/>
    <sheet name="01.08.13" sheetId="8" r:id="rId8"/>
    <sheet name="01.09.13" sheetId="9" r:id="rId9"/>
    <sheet name="01.10.13" sheetId="10" r:id="rId10"/>
    <sheet name="01.11.13" sheetId="11" r:id="rId11"/>
    <sheet name="01.12.13" sheetId="12" r:id="rId12"/>
  </sheets>
  <definedNames/>
  <calcPr fullCalcOnLoad="1"/>
</workbook>
</file>

<file path=xl/sharedStrings.xml><?xml version="1.0" encoding="utf-8"?>
<sst xmlns="http://schemas.openxmlformats.org/spreadsheetml/2006/main" count="1524" uniqueCount="93">
  <si>
    <t>-</t>
  </si>
  <si>
    <t>х</t>
  </si>
  <si>
    <t>№ р/с</t>
  </si>
  <si>
    <t>Ұйымдардың/Қорлардың атауы</t>
  </si>
  <si>
    <t>К1 меншікті капиталының жеткіліктілігі</t>
  </si>
  <si>
    <t>Өтімді және өзге активтер</t>
  </si>
  <si>
    <t>Баланс бойынша міндеттемелер</t>
  </si>
  <si>
    <t>Кредит тәуекелі</t>
  </si>
  <si>
    <t xml:space="preserve">Нарықтық тәуекел </t>
  </si>
  <si>
    <t>Операциялық тәуекел</t>
  </si>
  <si>
    <t>Тәуекел дәрежесі бойынша мөлшерленген қаржы құралдарының құны (ЖЗА)</t>
  </si>
  <si>
    <t>Басқаруға қабылданған зейнетақы активтердің ағымдағы құны (тәуекел дәрежесі бойынша мөлшерленгенге дейін) АЗА</t>
  </si>
  <si>
    <t>Меншік капиталының жеткіліктілік коэффициенті К1</t>
  </si>
  <si>
    <t>қойылған норматив</t>
  </si>
  <si>
    <t>К1 орындауы</t>
  </si>
  <si>
    <t>Жиынтық К1 ЖЗҚ және ЗАИБЖАҰ</t>
  </si>
  <si>
    <t>Жиынтық К1 орындауы</t>
  </si>
  <si>
    <t>К2 Кірістіліктің минималды мәні
(60)</t>
  </si>
  <si>
    <t>Арнайы пайыздық тәуекел</t>
  </si>
  <si>
    <t>Жалпы пайыздық тәуекел</t>
  </si>
  <si>
    <t>Валюта тәуекелі</t>
  </si>
  <si>
    <t>Қор тәуекелі</t>
  </si>
  <si>
    <t>ЖЗҚ зейнетақы активтері бойынша орташа номиналды кіріс коэффициенті</t>
  </si>
  <si>
    <t>ЖЗҚ зейнетақы активтері бойынша түзетілген орташа номиналды кіріс коэффициенті</t>
  </si>
  <si>
    <t>* - Зейнетақы қорларын өзіндік басқаратын жинақтаушы зейнетақы қорлары.</t>
  </si>
  <si>
    <t>(мың теңге)</t>
  </si>
  <si>
    <t>К2 керi ауытқыған кездегi резерв</t>
  </si>
  <si>
    <t xml:space="preserve">Қалыпты инвестициялық портфель бойынша номиналды кірісінің коэффициенттері К2 </t>
  </si>
  <si>
    <t xml:space="preserve">Консервативті инвестициялық портфель бойынша номиналды кірісінің коэффициенттері К2 </t>
  </si>
  <si>
    <t>К2 орындауы</t>
  </si>
  <si>
    <t xml:space="preserve">"Жетісу" ЗАИБЖАҰ" АҚ </t>
  </si>
  <si>
    <t>"ҰларYмiт" ЖЗҚ" АҚ</t>
  </si>
  <si>
    <t xml:space="preserve"> "GRANTUM Asset Management " ЗАИБЖАҰ " АҚ ("Казкоммерцбанк " АҚ ЕҰ)</t>
  </si>
  <si>
    <t>"ГРАНТУМ" ЖЗҚ" АҚ ("Казкоммерцбанк " АҚ ЕҰ)</t>
  </si>
  <si>
    <t>"Нұрбанк" АҚ ЕҰ "Атамекен " ЖЗҚ "АҚ</t>
  </si>
  <si>
    <t xml:space="preserve"> "ГНПФ" ЖЗҚ" АҚ</t>
  </si>
  <si>
    <t xml:space="preserve"> "Қазақстан Халық Банкінің ЖЗҚ "АҚ,  "Қазақстан Халық Банкі " АҚ ЕҰ</t>
  </si>
  <si>
    <t xml:space="preserve">"НефтеГаз - Дем" ЖЗҚ" АҚ  </t>
  </si>
  <si>
    <t xml:space="preserve"> "Астана" ЖЗҚ " АҚ</t>
  </si>
  <si>
    <t xml:space="preserve"> "Отан "ашық ЖЗҚ " АҚ </t>
  </si>
  <si>
    <t xml:space="preserve"> "Капитал " ЖЗҚ " АҚ - «Банк ЦентрКредит» АҚ ЕҰ</t>
  </si>
  <si>
    <t xml:space="preserve"> "РЕСПУБЛИКА " ЖЗҚ " АҚ </t>
  </si>
  <si>
    <t>ИӘ</t>
  </si>
  <si>
    <t>2011 жылғы  желтоқсандағы - 2012 жылғы  желтоқсандағы кезеңде К2 (12)</t>
  </si>
  <si>
    <t>2009 жылғы  желтоқсандағы  - 2012 жылғы  желтоқсандағы  кезеңде К2 (36)</t>
  </si>
  <si>
    <t>2007 жылғы  желтоқсандағы  - 2012 жылғы  желтоқсандағы  кезеңде К2 (60)</t>
  </si>
  <si>
    <t>2013 жылғы "1"  қаңтардағы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</si>
  <si>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2007 жылғы  қаңтардағы  - 2012 жылғы  қаңтардағы  кезеңде К2 (60)</t>
  </si>
  <si>
    <t>2009 жылғы  қаңтардағы  - 2012 жылғы  қаңтардағы  кезеңде К2 (36)</t>
  </si>
  <si>
    <t>2011 жылғы  қаңтардағы - 2012 жылғы  қаңтардағы кезеңде К2 (12)</t>
  </si>
  <si>
    <t>2013 жылғы "1"  ақпандағы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</si>
  <si>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2007 жылғы  ақпандағы  - 2012 жылғы  ақпандағы  кезеңде К2 (60)</t>
  </si>
  <si>
    <t>2009 жылғы  ақпандағы  - 2012 жылғы  ақпандағы  кезеңде К2 (36)</t>
  </si>
  <si>
    <t>2011 жылғы  ақпандағы - 2012 жылғы  ақпандағы кезеңде К2 (12)</t>
  </si>
  <si>
    <t>2013 жылғы "1"  наурыздағы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</si>
  <si>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2007 жылғы  наурыздағы  - 2012 жылғы  наурыздағы  кезеңде К2 (60)</t>
  </si>
  <si>
    <t>2009 жылғы  наурыздағы  - 2012 жылғы  наурыздағы  кезеңде К2 (36)</t>
  </si>
  <si>
    <t>2011 жылғы  наурыздағы - 2012 жылғы  наурыздағы кезеңде К2 (12)</t>
  </si>
  <si>
    <t>2013 жылғы "1"  сәуірдегі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</si>
  <si>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2007 жылғы  сәуірдегі  - 2012 жылғы  сәуірдегі  кезеңде К2 (60)</t>
  </si>
  <si>
    <t>2009 жылғы  сәуірдегі  - 2012 жылғы  сәуірдегі  кезеңде К2 (36)</t>
  </si>
  <si>
    <t>2011 жылғы  сәуірдегі - 2012 жылғы  сәуірдегі кезеңде К2 (12)</t>
  </si>
  <si>
    <t>2013 жылғы "1"  мамырдағы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</si>
  <si>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2007 жылғы  мамырдағы  - 2012 жылғы  мамырдағы  кезеңде К2 (60)</t>
  </si>
  <si>
    <t>2009 жылғы  мамырдағы  - 2012 жылғы  мамырдағы  кезеңде К2 (36)</t>
  </si>
  <si>
    <t>2011 жылғы  мамырдағы - 2012 жылғы  мамырдағы кезеңде К2 (12)</t>
  </si>
  <si>
    <t>2013 жылғы "1"  маусымдағы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</si>
  <si>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2007 жылғы  маусымдағы  - 2012 жылғы  маусымдағы  кезеңде К2 (60)</t>
  </si>
  <si>
    <t>2009 жылғы  маусымдағы  - 2012 жылғы  маусымдағы  кезеңде К2 (36)</t>
  </si>
  <si>
    <t>2011 жылғы  маусымдағы - 2012 жылғы  маусымдағы кезеңде К2 (12)</t>
  </si>
  <si>
    <t>2013 жылғы "1"  шілдедегі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</si>
  <si>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/>
  </si>
  <si>
    <t>2007 жылғы  шілдедегі  - 2012 жылғы  шілдедегі  кезеңде К2 (60)</t>
  </si>
  <si>
    <t>2009 жылғы  шілдедегі  - 2012 жылғы  шілдедегі  кезеңде К2 (36)</t>
  </si>
  <si>
    <t>2011 жылғы  шілдедегі - 2012 жылғы  шілдедегі кезеңде К2 (12)</t>
  </si>
  <si>
    <t>2013 жылғы "1"  тамыздағы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</si>
  <si>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2007 жылғы  тамыздағы  - 2012 жылғы  тамыздағы  кезеңде К2 (60)</t>
  </si>
  <si>
    <t>2009 жылғы  тамыздағы  - 2012 жылғы  тамыздағы  кезеңде К2 (36)</t>
  </si>
  <si>
    <t>2011 жылғы  тамыздағы - 2012 жылғы  тамыздағы кезеңде К2 (12)</t>
  </si>
  <si>
    <t>2013 жылғы "1"  қыркүйектегі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</si>
  <si>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2007 жылғы  қыркүйектегі  - 2012 жылғы  қыркүйектегі  кезеңде К2 (60)</t>
  </si>
  <si>
    <t>2009 жылғы  қыркүйектегі  - 2012 жылғы  қыркүйектегі  кезеңде К2 (36)</t>
  </si>
  <si>
    <t>2011 жылғы  қыркүйектегі - 2012 жылғы  қыркүйектегі кезеңде К2 (12)</t>
  </si>
  <si>
    <t>2013 жылғы "1"  қазандағы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</si>
  <si>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2007 жылғы  қазандағы  - 2012 жылғы  қазандағы  кезеңде К2 (60)</t>
  </si>
  <si>
    <t>2009 жылғы  қазандағы  - 2012 жылғы  қазандағы  кезеңде К2 (36)</t>
  </si>
  <si>
    <t>2011 жылғы  қазандағы - 2012 жылғы  қазандағы кезеңде К2 (12)</t>
  </si>
  <si>
    <t>2013 жылғы "1"  қарашадағы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</si>
  <si>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 xml:space="preserve">** «Отан» ашық ЖЗҚ» АҚ, «РЕСПУБЛИКА» ЖЗҚ» АҚ және  "Капитал " ЖЗҚ " АҚ - «Банк ЦентрКредит» АҚ ЕҰ зейнетақы активтері "БЖЗҚ" АҚ-ға берілді </t>
  </si>
  <si>
    <t>2007 жылғы  қарашадағы  - 2012 жылғы  қарашадағы  кезеңде К2 (60)</t>
  </si>
  <si>
    <t>2009 жылғы  қарашадағы  - 2012 жылғы  қарашадағы  кезеңде К2 (36)</t>
  </si>
  <si>
    <t>2011 жылғы  қарашадағы - 2012 жылғы  қарашадағы кезеңде К2 (12)</t>
  </si>
  <si>
    <t>2013 жылғы "1"  желтоқсандағы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</si>
</sst>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00"/>
    <numFmt numFmtId="181" formatCode="0.0000"/>
    <numFmt numFmtId="182" formatCode="0.00000"/>
    <numFmt numFmtId="183" formatCode="0.000000"/>
    <numFmt numFmtId="184" formatCode="#,##0.00000"/>
    <numFmt numFmtId="185" formatCode="#,##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"/>
    <numFmt numFmtId="192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center" vertical="top"/>
      <protection/>
    </xf>
    <xf numFmtId="0" fontId="0" fillId="0" borderId="0">
      <alignment horizontal="center" vertical="top"/>
      <protection/>
    </xf>
    <xf numFmtId="0" fontId="26" fillId="0" borderId="0">
      <alignment horizontal="left" vertical="center"/>
      <protection/>
    </xf>
    <xf numFmtId="0" fontId="27" fillId="0" borderId="0">
      <alignment horizontal="left" vertical="center"/>
      <protection/>
    </xf>
    <xf numFmtId="0" fontId="27" fillId="0" borderId="0">
      <alignment horizontal="center" vertical="center"/>
      <protection/>
    </xf>
    <xf numFmtId="0" fontId="0" fillId="0" borderId="0">
      <alignment horizontal="left" vertical="top"/>
      <protection/>
    </xf>
    <xf numFmtId="0" fontId="0" fillId="0" borderId="0">
      <alignment horizontal="left" vertical="top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/>
    </xf>
    <xf numFmtId="4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0" fillId="0" borderId="0" xfId="61" applyFont="1" applyBorder="1" applyAlignment="1">
      <alignment horizontal="center"/>
      <protection/>
    </xf>
    <xf numFmtId="0" fontId="20" fillId="0" borderId="10" xfId="63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4" fontId="20" fillId="0" borderId="13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horizontal="center" vertical="center" wrapText="1"/>
    </xf>
    <xf numFmtId="4" fontId="20" fillId="0" borderId="15" xfId="0" applyNumberFormat="1" applyFont="1" applyFill="1" applyBorder="1" applyAlignment="1">
      <alignment horizontal="center" vertical="center" wrapText="1"/>
    </xf>
    <xf numFmtId="0" fontId="20" fillId="0" borderId="10" xfId="63" applyFont="1" applyFill="1" applyBorder="1" applyAlignment="1" applyProtection="1">
      <alignment horizontal="center" vertical="center" wrapText="1"/>
      <protection/>
    </xf>
    <xf numFmtId="14" fontId="20" fillId="0" borderId="10" xfId="63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 applyAlignment="1" applyProtection="1">
      <alignment horizontal="left" vertical="center" wrapText="1" indent="2"/>
      <protection/>
    </xf>
    <xf numFmtId="0" fontId="21" fillId="0" borderId="10" xfId="63" applyFont="1" applyFill="1" applyBorder="1" applyAlignment="1" applyProtection="1">
      <alignment horizontal="center" vertical="center" wrapText="1"/>
      <protection/>
    </xf>
    <xf numFmtId="0" fontId="21" fillId="0" borderId="13" xfId="63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 applyBorder="1" applyAlignment="1" applyProtection="1">
      <alignment horizontal="left" vertical="center" wrapText="1" indent="2"/>
      <protection/>
    </xf>
    <xf numFmtId="0" fontId="20" fillId="0" borderId="0" xfId="63" applyFont="1" applyFill="1" applyAlignment="1" applyProtection="1">
      <alignment horizontal="left" wrapText="1" indent="2"/>
      <protection/>
    </xf>
    <xf numFmtId="0" fontId="21" fillId="0" borderId="0" xfId="63" applyFont="1" applyFill="1" applyBorder="1" applyAlignment="1" applyProtection="1">
      <alignment horizontal="left" vertical="center"/>
      <protection/>
    </xf>
    <xf numFmtId="0" fontId="21" fillId="0" borderId="0" xfId="63" applyFont="1" applyFill="1" applyBorder="1" applyAlignment="1" applyProtection="1">
      <alignment horizontal="left" vertical="center" wrapText="1"/>
      <protection/>
    </xf>
    <xf numFmtId="186" fontId="21" fillId="0" borderId="0" xfId="61" applyNumberFormat="1" applyFont="1" applyFill="1" applyBorder="1" applyAlignment="1">
      <alignment horizontal="center" vertical="center" wrapText="1"/>
      <protection/>
    </xf>
    <xf numFmtId="4" fontId="21" fillId="0" borderId="0" xfId="61" applyNumberFormat="1" applyFont="1" applyFill="1" applyBorder="1" applyAlignment="1">
      <alignment horizontal="center" vertical="center" wrapText="1"/>
      <protection/>
    </xf>
    <xf numFmtId="0" fontId="21" fillId="0" borderId="13" xfId="63" applyFont="1" applyFill="1" applyBorder="1" applyAlignment="1" applyProtection="1">
      <alignment horizontal="center" vertical="center" wrapText="1"/>
      <protection/>
    </xf>
    <xf numFmtId="0" fontId="21" fillId="0" borderId="15" xfId="0" applyFont="1" applyBorder="1" applyAlignment="1">
      <alignment/>
    </xf>
    <xf numFmtId="0" fontId="20" fillId="0" borderId="0" xfId="60" applyFont="1" applyBorder="1" applyAlignment="1">
      <alignment horizontal="center"/>
      <protection/>
    </xf>
    <xf numFmtId="0" fontId="20" fillId="0" borderId="10" xfId="62" applyFont="1" applyFill="1" applyBorder="1" applyAlignment="1" applyProtection="1">
      <alignment horizontal="center" vertical="center" wrapText="1"/>
      <protection/>
    </xf>
    <xf numFmtId="0" fontId="20" fillId="0" borderId="10" xfId="62" applyFont="1" applyFill="1" applyBorder="1" applyAlignment="1" applyProtection="1">
      <alignment horizontal="center" vertical="center" wrapText="1"/>
      <protection/>
    </xf>
    <xf numFmtId="14" fontId="20" fillId="0" borderId="10" xfId="62" applyNumberFormat="1" applyFont="1" applyFill="1" applyBorder="1" applyAlignment="1" applyProtection="1">
      <alignment horizontal="center" vertical="center" wrapText="1"/>
      <protection/>
    </xf>
    <xf numFmtId="0" fontId="20" fillId="0" borderId="0" xfId="62" applyFont="1" applyFill="1" applyAlignment="1" applyProtection="1">
      <alignment horizontal="left" vertical="center" wrapText="1" indent="2"/>
      <protection/>
    </xf>
    <xf numFmtId="0" fontId="20" fillId="0" borderId="0" xfId="62" applyFont="1" applyFill="1" applyBorder="1" applyAlignment="1" applyProtection="1">
      <alignment horizontal="left" vertical="center" wrapText="1" indent="2"/>
      <protection/>
    </xf>
    <xf numFmtId="0" fontId="20" fillId="0" borderId="0" xfId="62" applyFont="1" applyFill="1" applyAlignment="1" applyProtection="1">
      <alignment horizontal="left" wrapText="1" indent="2"/>
      <protection/>
    </xf>
    <xf numFmtId="0" fontId="21" fillId="0" borderId="0" xfId="62" applyFont="1" applyFill="1" applyBorder="1" applyAlignment="1" applyProtection="1">
      <alignment horizontal="left" vertical="center"/>
      <protection/>
    </xf>
    <xf numFmtId="0" fontId="21" fillId="0" borderId="0" xfId="62" applyFont="1" applyFill="1" applyBorder="1" applyAlignment="1" applyProtection="1">
      <alignment horizontal="left" vertical="center" wrapText="1"/>
      <protection/>
    </xf>
    <xf numFmtId="186" fontId="21" fillId="0" borderId="0" xfId="60" applyNumberFormat="1" applyFont="1" applyFill="1" applyBorder="1" applyAlignment="1">
      <alignment horizontal="center" vertical="center" wrapText="1"/>
      <protection/>
    </xf>
    <xf numFmtId="4" fontId="21" fillId="0" borderId="0" xfId="60" applyNumberFormat="1" applyFont="1" applyFill="1" applyBorder="1" applyAlignment="1">
      <alignment horizontal="center" vertical="center" wrapText="1"/>
      <protection/>
    </xf>
    <xf numFmtId="0" fontId="21" fillId="0" borderId="16" xfId="62" applyFont="1" applyFill="1" applyBorder="1" applyAlignment="1" applyProtection="1">
      <alignment horizontal="center" vertical="center" wrapText="1"/>
      <protection/>
    </xf>
    <xf numFmtId="4" fontId="20" fillId="0" borderId="16" xfId="0" applyNumberFormat="1" applyFont="1" applyFill="1" applyBorder="1" applyAlignment="1">
      <alignment horizontal="left" vertical="center" wrapText="1"/>
    </xf>
    <xf numFmtId="3" fontId="21" fillId="0" borderId="16" xfId="63" applyNumberFormat="1" applyFont="1" applyFill="1" applyBorder="1" applyAlignment="1" applyProtection="1">
      <alignment horizontal="center" vertical="center" wrapText="1"/>
      <protection/>
    </xf>
    <xf numFmtId="186" fontId="21" fillId="0" borderId="16" xfId="61" applyNumberFormat="1" applyFont="1" applyFill="1" applyBorder="1" applyAlignment="1">
      <alignment horizontal="center" vertical="center" wrapText="1"/>
      <protection/>
    </xf>
    <xf numFmtId="186" fontId="21" fillId="0" borderId="16" xfId="61" applyNumberFormat="1" applyFont="1" applyFill="1" applyBorder="1" applyAlignment="1">
      <alignment horizontal="center" vertical="center" wrapText="1"/>
      <protection/>
    </xf>
    <xf numFmtId="3" fontId="21" fillId="0" borderId="16" xfId="63" applyNumberFormat="1" applyFont="1" applyFill="1" applyBorder="1" applyAlignment="1" applyProtection="1">
      <alignment horizontal="center" vertical="center" wrapText="1"/>
      <protection/>
    </xf>
    <xf numFmtId="2" fontId="22" fillId="0" borderId="16" xfId="36" applyNumberFormat="1" applyFont="1" applyFill="1" applyBorder="1" applyAlignment="1">
      <alignment horizontal="center" vertical="center" wrapText="1"/>
      <protection/>
    </xf>
    <xf numFmtId="0" fontId="43" fillId="0" borderId="16" xfId="38" applyFont="1" applyBorder="1" applyAlignment="1">
      <alignment horizontal="center" vertical="center" wrapText="1"/>
      <protection/>
    </xf>
    <xf numFmtId="4" fontId="43" fillId="0" borderId="16" xfId="38" applyNumberFormat="1" applyFont="1" applyFill="1" applyBorder="1" applyAlignment="1">
      <alignment horizontal="center" vertical="center" wrapText="1"/>
      <protection/>
    </xf>
    <xf numFmtId="0" fontId="21" fillId="0" borderId="17" xfId="62" applyFont="1" applyFill="1" applyBorder="1" applyAlignment="1" applyProtection="1">
      <alignment horizontal="center" vertical="center" wrapText="1"/>
      <protection/>
    </xf>
    <xf numFmtId="4" fontId="21" fillId="0" borderId="17" xfId="0" applyNumberFormat="1" applyFont="1" applyFill="1" applyBorder="1" applyAlignment="1">
      <alignment horizontal="left" vertical="center"/>
    </xf>
    <xf numFmtId="3" fontId="21" fillId="0" borderId="17" xfId="63" applyNumberFormat="1" applyFont="1" applyFill="1" applyBorder="1" applyAlignment="1" applyProtection="1">
      <alignment horizontal="center" vertical="center" wrapText="1"/>
      <protection/>
    </xf>
    <xf numFmtId="186" fontId="21" fillId="0" borderId="17" xfId="61" applyNumberFormat="1" applyFont="1" applyFill="1" applyBorder="1" applyAlignment="1">
      <alignment horizontal="center" vertical="center" wrapText="1"/>
      <protection/>
    </xf>
    <xf numFmtId="186" fontId="21" fillId="0" borderId="17" xfId="61" applyNumberFormat="1" applyFont="1" applyFill="1" applyBorder="1" applyAlignment="1">
      <alignment horizontal="center" vertical="center" wrapText="1"/>
      <protection/>
    </xf>
    <xf numFmtId="3" fontId="21" fillId="0" borderId="17" xfId="63" applyNumberFormat="1" applyFont="1" applyFill="1" applyBorder="1" applyAlignment="1" applyProtection="1">
      <alignment horizontal="center" vertical="center" wrapText="1"/>
      <protection/>
    </xf>
    <xf numFmtId="2" fontId="22" fillId="0" borderId="17" xfId="36" applyNumberFormat="1" applyFont="1" applyFill="1" applyBorder="1" applyAlignment="1">
      <alignment horizontal="center" vertical="center" wrapText="1"/>
      <protection/>
    </xf>
    <xf numFmtId="2" fontId="22" fillId="0" borderId="17" xfId="36" applyNumberFormat="1" applyFont="1" applyFill="1" applyBorder="1" applyAlignment="1" quotePrefix="1">
      <alignment horizontal="center" vertical="center" wrapText="1"/>
      <protection/>
    </xf>
    <xf numFmtId="0" fontId="43" fillId="0" borderId="17" xfId="38" applyFont="1" applyBorder="1" applyAlignment="1">
      <alignment horizontal="center" vertical="center" wrapText="1"/>
      <protection/>
    </xf>
    <xf numFmtId="4" fontId="43" fillId="0" borderId="17" xfId="38" applyNumberFormat="1" applyFont="1" applyFill="1" applyBorder="1" applyAlignment="1">
      <alignment horizontal="center" vertical="center" wrapText="1"/>
      <protection/>
    </xf>
    <xf numFmtId="0" fontId="21" fillId="0" borderId="17" xfId="0" applyFont="1" applyFill="1" applyBorder="1" applyAlignment="1">
      <alignment horizontal="center" vertical="center"/>
    </xf>
    <xf numFmtId="4" fontId="20" fillId="0" borderId="17" xfId="0" applyNumberFormat="1" applyFont="1" applyFill="1" applyBorder="1" applyAlignment="1">
      <alignment horizontal="left" vertical="center" wrapText="1"/>
    </xf>
    <xf numFmtId="3" fontId="21" fillId="33" borderId="17" xfId="63" applyNumberFormat="1" applyFont="1" applyFill="1" applyBorder="1" applyAlignment="1" applyProtection="1">
      <alignment horizontal="center" vertical="center" wrapText="1"/>
      <protection/>
    </xf>
    <xf numFmtId="2" fontId="22" fillId="34" borderId="17" xfId="37" applyNumberFormat="1" applyFont="1" applyFill="1" applyBorder="1" applyAlignment="1" quotePrefix="1">
      <alignment horizontal="center" vertical="center" wrapText="1"/>
      <protection/>
    </xf>
    <xf numFmtId="2" fontId="22" fillId="0" borderId="17" xfId="37" applyNumberFormat="1" applyFont="1" applyFill="1" applyBorder="1" applyAlignment="1" quotePrefix="1">
      <alignment horizontal="center" vertical="center" wrapText="1"/>
      <protection/>
    </xf>
    <xf numFmtId="1" fontId="21" fillId="0" borderId="17" xfId="62" applyNumberFormat="1" applyFont="1" applyFill="1" applyBorder="1" applyAlignment="1" applyProtection="1">
      <alignment horizontal="center" vertical="center" wrapText="1"/>
      <protection/>
    </xf>
    <xf numFmtId="2" fontId="22" fillId="34" borderId="17" xfId="37" applyNumberFormat="1" applyFont="1" applyFill="1" applyBorder="1" applyAlignment="1" quotePrefix="1">
      <alignment horizontal="center" vertical="center" wrapText="1"/>
      <protection/>
    </xf>
    <xf numFmtId="2" fontId="22" fillId="0" borderId="17" xfId="37" applyNumberFormat="1" applyFont="1" applyFill="1" applyBorder="1" applyAlignment="1" quotePrefix="1">
      <alignment horizontal="center" vertical="center" wrapText="1"/>
      <protection/>
    </xf>
    <xf numFmtId="0" fontId="43" fillId="0" borderId="17" xfId="38" applyFont="1" applyBorder="1" applyAlignment="1">
      <alignment horizontal="center" vertical="center" wrapText="1"/>
      <protection/>
    </xf>
    <xf numFmtId="4" fontId="43" fillId="0" borderId="17" xfId="38" applyNumberFormat="1" applyFont="1" applyFill="1" applyBorder="1" applyAlignment="1">
      <alignment horizontal="center" vertical="center" wrapText="1"/>
      <protection/>
    </xf>
    <xf numFmtId="2" fontId="43" fillId="0" borderId="17" xfId="38" applyNumberFormat="1" applyFont="1" applyBorder="1" applyAlignment="1">
      <alignment horizontal="center" vertical="center" wrapText="1"/>
      <protection/>
    </xf>
    <xf numFmtId="1" fontId="21" fillId="0" borderId="18" xfId="62" applyNumberFormat="1" applyFont="1" applyFill="1" applyBorder="1" applyAlignment="1" applyProtection="1">
      <alignment horizontal="center" vertical="center" wrapText="1"/>
      <protection/>
    </xf>
    <xf numFmtId="4" fontId="20" fillId="0" borderId="18" xfId="0" applyNumberFormat="1" applyFont="1" applyFill="1" applyBorder="1" applyAlignment="1">
      <alignment horizontal="left" vertical="center" wrapText="1"/>
    </xf>
    <xf numFmtId="3" fontId="21" fillId="0" borderId="18" xfId="63" applyNumberFormat="1" applyFont="1" applyFill="1" applyBorder="1" applyAlignment="1" applyProtection="1">
      <alignment horizontal="center" vertical="center" wrapText="1"/>
      <protection/>
    </xf>
    <xf numFmtId="3" fontId="21" fillId="33" borderId="18" xfId="63" applyNumberFormat="1" applyFont="1" applyFill="1" applyBorder="1" applyAlignment="1" applyProtection="1">
      <alignment horizontal="center" vertical="center" wrapText="1"/>
      <protection/>
    </xf>
    <xf numFmtId="186" fontId="21" fillId="0" borderId="18" xfId="61" applyNumberFormat="1" applyFont="1" applyFill="1" applyBorder="1" applyAlignment="1">
      <alignment horizontal="center" vertical="center" wrapText="1"/>
      <protection/>
    </xf>
    <xf numFmtId="2" fontId="22" fillId="34" borderId="18" xfId="37" applyNumberFormat="1" applyFont="1" applyFill="1" applyBorder="1" applyAlignment="1" quotePrefix="1">
      <alignment horizontal="center" vertical="center" wrapText="1"/>
      <protection/>
    </xf>
    <xf numFmtId="2" fontId="22" fillId="0" borderId="18" xfId="37" applyNumberFormat="1" applyFont="1" applyFill="1" applyBorder="1" applyAlignment="1" quotePrefix="1">
      <alignment horizontal="center" vertical="center" wrapText="1"/>
      <protection/>
    </xf>
    <xf numFmtId="0" fontId="43" fillId="0" borderId="18" xfId="38" applyFont="1" applyBorder="1" applyAlignment="1">
      <alignment horizontal="center" vertical="center" wrapText="1"/>
      <protection/>
    </xf>
    <xf numFmtId="4" fontId="43" fillId="0" borderId="18" xfId="38" applyNumberFormat="1" applyFont="1" applyFill="1" applyBorder="1" applyAlignment="1">
      <alignment horizontal="center" vertical="center" wrapText="1"/>
      <protection/>
    </xf>
    <xf numFmtId="0" fontId="21" fillId="0" borderId="16" xfId="62" applyFont="1" applyFill="1" applyBorder="1" applyAlignment="1" applyProtection="1">
      <alignment horizontal="left" vertical="center" wrapText="1"/>
      <protection/>
    </xf>
    <xf numFmtId="2" fontId="22" fillId="0" borderId="16" xfId="37" applyNumberFormat="1" applyFont="1" applyFill="1" applyBorder="1" applyAlignment="1" quotePrefix="1">
      <alignment horizontal="center" vertical="center" wrapText="1"/>
      <protection/>
    </xf>
    <xf numFmtId="4" fontId="43" fillId="0" borderId="16" xfId="38" applyNumberFormat="1" applyFont="1" applyFill="1" applyBorder="1" applyAlignment="1">
      <alignment horizontal="center" vertical="center" wrapText="1"/>
      <protection/>
    </xf>
    <xf numFmtId="0" fontId="21" fillId="0" borderId="18" xfId="62" applyFont="1" applyFill="1" applyBorder="1" applyAlignment="1" applyProtection="1">
      <alignment horizontal="left" vertical="center" wrapText="1"/>
      <protection/>
    </xf>
    <xf numFmtId="0" fontId="21" fillId="0" borderId="16" xfId="63" applyFont="1" applyFill="1" applyBorder="1" applyAlignment="1" applyProtection="1">
      <alignment horizontal="center" vertical="center" wrapText="1"/>
      <protection/>
    </xf>
    <xf numFmtId="0" fontId="21" fillId="0" borderId="17" xfId="63" applyFont="1" applyFill="1" applyBorder="1" applyAlignment="1" applyProtection="1">
      <alignment horizontal="center" vertical="center" wrapText="1"/>
      <protection/>
    </xf>
    <xf numFmtId="1" fontId="21" fillId="0" borderId="17" xfId="63" applyNumberFormat="1" applyFont="1" applyFill="1" applyBorder="1" applyAlignment="1" applyProtection="1">
      <alignment horizontal="center" vertical="center" wrapText="1"/>
      <protection/>
    </xf>
    <xf numFmtId="1" fontId="21" fillId="0" borderId="18" xfId="63" applyNumberFormat="1" applyFont="1" applyFill="1" applyBorder="1" applyAlignment="1" applyProtection="1">
      <alignment horizontal="center" vertical="center" wrapText="1"/>
      <protection/>
    </xf>
    <xf numFmtId="0" fontId="21" fillId="0" borderId="16" xfId="63" applyFont="1" applyFill="1" applyBorder="1" applyAlignment="1" applyProtection="1">
      <alignment horizontal="left" vertical="center" wrapText="1"/>
      <protection/>
    </xf>
    <xf numFmtId="0" fontId="21" fillId="0" borderId="18" xfId="63" applyFont="1" applyFill="1" applyBorder="1" applyAlignment="1" applyProtection="1">
      <alignment horizontal="left" vertical="center" wrapText="1"/>
      <protection/>
    </xf>
    <xf numFmtId="191" fontId="21" fillId="0" borderId="16" xfId="61" applyNumberFormat="1" applyFont="1" applyFill="1" applyBorder="1" applyAlignment="1">
      <alignment horizontal="center" vertical="center" wrapText="1"/>
      <protection/>
    </xf>
    <xf numFmtId="0" fontId="43" fillId="0" borderId="16" xfId="38" applyFont="1" applyFill="1" applyBorder="1" applyAlignment="1">
      <alignment horizontal="center" vertical="center" wrapText="1"/>
      <protection/>
    </xf>
    <xf numFmtId="2" fontId="43" fillId="0" borderId="16" xfId="38" applyNumberFormat="1" applyFont="1" applyFill="1" applyBorder="1" applyAlignment="1">
      <alignment horizontal="center" vertical="center" wrapText="1"/>
      <protection/>
    </xf>
    <xf numFmtId="0" fontId="43" fillId="0" borderId="17" xfId="38" applyFont="1" applyFill="1" applyBorder="1" applyAlignment="1">
      <alignment horizontal="center" vertical="center" wrapText="1"/>
      <protection/>
    </xf>
    <xf numFmtId="2" fontId="43" fillId="0" borderId="17" xfId="38" applyNumberFormat="1" applyFont="1" applyFill="1" applyBorder="1" applyAlignment="1">
      <alignment horizontal="center" vertical="center" wrapText="1"/>
      <protection/>
    </xf>
    <xf numFmtId="0" fontId="43" fillId="0" borderId="17" xfId="38" applyFont="1" applyFill="1" applyBorder="1" applyAlignment="1">
      <alignment horizontal="center" vertical="center" wrapText="1"/>
      <protection/>
    </xf>
    <xf numFmtId="0" fontId="43" fillId="0" borderId="18" xfId="38" applyFont="1" applyFill="1" applyBorder="1" applyAlignment="1">
      <alignment horizontal="center" vertical="center" wrapText="1"/>
      <protection/>
    </xf>
    <xf numFmtId="2" fontId="23" fillId="0" borderId="16" xfId="37" applyNumberFormat="1" applyFont="1" applyFill="1" applyBorder="1" applyAlignment="1" quotePrefix="1">
      <alignment horizontal="center" vertical="center" wrapText="1"/>
      <protection/>
    </xf>
    <xf numFmtId="4" fontId="44" fillId="0" borderId="16" xfId="38" applyNumberFormat="1" applyFont="1" applyFill="1" applyBorder="1" applyAlignment="1">
      <alignment horizontal="center" vertical="center" wrapText="1"/>
      <protection/>
    </xf>
    <xf numFmtId="4" fontId="44" fillId="0" borderId="18" xfId="38" applyNumberFormat="1" applyFont="1" applyFill="1" applyBorder="1" applyAlignment="1">
      <alignment horizontal="center" vertical="center" wrapText="1"/>
      <protection/>
    </xf>
    <xf numFmtId="1" fontId="21" fillId="0" borderId="19" xfId="63" applyNumberFormat="1" applyFont="1" applyFill="1" applyBorder="1" applyAlignment="1" applyProtection="1">
      <alignment horizontal="center" vertical="center" wrapText="1"/>
      <protection/>
    </xf>
    <xf numFmtId="4" fontId="20" fillId="0" borderId="19" xfId="0" applyNumberFormat="1" applyFont="1" applyFill="1" applyBorder="1" applyAlignment="1">
      <alignment horizontal="left" vertical="center" wrapText="1"/>
    </xf>
    <xf numFmtId="3" fontId="21" fillId="0" borderId="19" xfId="63" applyNumberFormat="1" applyFont="1" applyFill="1" applyBorder="1" applyAlignment="1" applyProtection="1">
      <alignment horizontal="center" vertical="center" wrapText="1"/>
      <protection/>
    </xf>
    <xf numFmtId="186" fontId="21" fillId="0" borderId="19" xfId="61" applyNumberFormat="1" applyFont="1" applyFill="1" applyBorder="1" applyAlignment="1">
      <alignment horizontal="center" vertical="center" wrapText="1"/>
      <protection/>
    </xf>
    <xf numFmtId="2" fontId="22" fillId="0" borderId="19" xfId="37" applyNumberFormat="1" applyFont="1" applyFill="1" applyBorder="1" applyAlignment="1" quotePrefix="1">
      <alignment horizontal="center" vertical="center" wrapText="1"/>
      <protection/>
    </xf>
    <xf numFmtId="4" fontId="43" fillId="0" borderId="19" xfId="38" applyNumberFormat="1" applyFont="1" applyFill="1" applyBorder="1" applyAlignment="1">
      <alignment horizontal="center" vertical="center" wrapText="1"/>
      <protection/>
    </xf>
    <xf numFmtId="0" fontId="43" fillId="0" borderId="19" xfId="38" applyFont="1" applyFill="1" applyBorder="1" applyAlignment="1">
      <alignment horizontal="center" vertical="center" wrapText="1"/>
      <protection/>
    </xf>
    <xf numFmtId="4" fontId="43" fillId="0" borderId="16" xfId="38" applyNumberFormat="1" applyFont="1" applyBorder="1" applyAlignment="1">
      <alignment horizontal="center" vertical="center" wrapText="1"/>
      <protection/>
    </xf>
    <xf numFmtId="4" fontId="43" fillId="0" borderId="17" xfId="38" applyNumberFormat="1" applyFont="1" applyBorder="1" applyAlignment="1">
      <alignment horizontal="center" vertical="center" wrapText="1"/>
      <protection/>
    </xf>
    <xf numFmtId="2" fontId="22" fillId="34" borderId="17" xfId="36" applyNumberFormat="1" applyFont="1" applyFill="1" applyBorder="1" applyAlignment="1" quotePrefix="1">
      <alignment horizontal="center" vertical="center" wrapText="1"/>
      <protection/>
    </xf>
    <xf numFmtId="2" fontId="43" fillId="0" borderId="17" xfId="38" applyNumberFormat="1" applyFont="1" applyFill="1" applyBorder="1" applyAlignment="1">
      <alignment horizontal="center" vertical="center" wrapText="1"/>
      <protection/>
    </xf>
    <xf numFmtId="2" fontId="43" fillId="0" borderId="19" xfId="38" applyNumberFormat="1" applyFont="1" applyFill="1" applyBorder="1" applyAlignment="1">
      <alignment horizontal="center" vertical="center" wrapText="1"/>
      <protection/>
    </xf>
    <xf numFmtId="2" fontId="43" fillId="0" borderId="16" xfId="39" applyNumberFormat="1" applyFont="1" applyBorder="1" applyAlignment="1">
      <alignment horizontal="center" vertical="center" wrapText="1"/>
      <protection/>
    </xf>
    <xf numFmtId="2" fontId="43" fillId="0" borderId="17" xfId="39" applyNumberFormat="1" applyFont="1" applyBorder="1" applyAlignment="1">
      <alignment horizontal="center" vertical="center" wrapText="1"/>
      <protection/>
    </xf>
    <xf numFmtId="2" fontId="21" fillId="0" borderId="17" xfId="0" applyNumberFormat="1" applyFont="1" applyBorder="1" applyAlignment="1">
      <alignment horizontal="center" vertical="center" wrapText="1"/>
    </xf>
    <xf numFmtId="2" fontId="43" fillId="0" borderId="17" xfId="39" applyNumberFormat="1" applyFont="1" applyBorder="1" applyAlignment="1">
      <alignment horizontal="center" vertical="center" wrapText="1"/>
      <protection/>
    </xf>
    <xf numFmtId="2" fontId="44" fillId="0" borderId="18" xfId="35" applyNumberFormat="1" applyFont="1" applyBorder="1" applyAlignment="1" quotePrefix="1">
      <alignment horizontal="center" vertical="center" wrapText="1"/>
      <protection/>
    </xf>
    <xf numFmtId="2" fontId="44" fillId="0" borderId="18" xfId="34" applyNumberFormat="1" applyFont="1" applyBorder="1" applyAlignment="1">
      <alignment horizontal="center" vertical="center" wrapText="1"/>
      <protection/>
    </xf>
    <xf numFmtId="2" fontId="43" fillId="0" borderId="19" xfId="39" applyNumberFormat="1" applyFont="1" applyBorder="1" applyAlignment="1">
      <alignment horizontal="center" vertical="center" wrapText="1"/>
      <protection/>
    </xf>
    <xf numFmtId="2" fontId="44" fillId="0" borderId="16" xfId="34" applyNumberFormat="1" applyFont="1" applyBorder="1" applyAlignment="1">
      <alignment horizontal="center" vertical="center" wrapText="1"/>
      <protection/>
    </xf>
    <xf numFmtId="4" fontId="20" fillId="0" borderId="16" xfId="0" applyNumberFormat="1" applyFont="1" applyFill="1" applyBorder="1" applyAlignment="1">
      <alignment horizontal="left" vertical="center" wrapText="1"/>
    </xf>
    <xf numFmtId="0" fontId="43" fillId="0" borderId="16" xfId="39" applyFont="1" applyBorder="1" applyAlignment="1">
      <alignment horizontal="center" vertical="center" wrapText="1"/>
      <protection/>
    </xf>
    <xf numFmtId="4" fontId="21" fillId="0" borderId="17" xfId="0" applyNumberFormat="1" applyFont="1" applyFill="1" applyBorder="1" applyAlignment="1">
      <alignment horizontal="left" vertical="center"/>
    </xf>
    <xf numFmtId="0" fontId="43" fillId="0" borderId="17" xfId="39" applyFont="1" applyBorder="1" applyAlignment="1">
      <alignment horizontal="center" vertical="center" wrapText="1"/>
      <protection/>
    </xf>
    <xf numFmtId="0" fontId="21" fillId="0" borderId="17" xfId="0" applyFont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left" vertical="center" wrapText="1"/>
    </xf>
    <xf numFmtId="0" fontId="43" fillId="0" borderId="17" xfId="39" applyFont="1" applyBorder="1" applyAlignment="1">
      <alignment horizontal="center" vertical="center" wrapText="1"/>
      <protection/>
    </xf>
    <xf numFmtId="0" fontId="43" fillId="0" borderId="18" xfId="35" applyFont="1" applyBorder="1" applyAlignment="1" quotePrefix="1">
      <alignment horizontal="center" vertical="center" wrapText="1"/>
      <protection/>
    </xf>
    <xf numFmtId="0" fontId="43" fillId="0" borderId="18" xfId="40" applyFont="1" applyBorder="1" applyAlignment="1">
      <alignment horizontal="center" vertical="center" wrapText="1"/>
      <protection/>
    </xf>
    <xf numFmtId="4" fontId="20" fillId="0" borderId="19" xfId="0" applyNumberFormat="1" applyFont="1" applyFill="1" applyBorder="1" applyAlignment="1">
      <alignment horizontal="left" vertical="center" wrapText="1"/>
    </xf>
    <xf numFmtId="0" fontId="43" fillId="0" borderId="19" xfId="39" applyFont="1" applyBorder="1" applyAlignment="1">
      <alignment horizontal="center" vertical="center" wrapText="1"/>
      <protection/>
    </xf>
    <xf numFmtId="0" fontId="43" fillId="0" borderId="16" xfId="40" applyFont="1" applyBorder="1" applyAlignment="1">
      <alignment horizontal="center" vertical="center" wrapText="1"/>
      <protection/>
    </xf>
    <xf numFmtId="2" fontId="43" fillId="0" borderId="16" xfId="40" applyNumberFormat="1" applyFont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rm 7,7a, pril1-1" xfId="33"/>
    <cellStyle name="S10" xfId="34"/>
    <cellStyle name="S2" xfId="35"/>
    <cellStyle name="S3" xfId="36"/>
    <cellStyle name="S3 6" xfId="37"/>
    <cellStyle name="S4 2" xfId="38"/>
    <cellStyle name="S8" xfId="39"/>
    <cellStyle name="S9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MIS PF" xfId="60"/>
    <cellStyle name="Обычный_MIS PF 2" xfId="61"/>
    <cellStyle name="Обычный_пруд ООиупа вых" xfId="62"/>
    <cellStyle name="Обычный_пруд ООиупа вых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0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4" customWidth="1"/>
    <col min="3" max="3" width="33.375" style="5" customWidth="1"/>
    <col min="4" max="12" width="16.00390625" style="5" customWidth="1"/>
    <col min="13" max="13" width="18.75390625" style="5" customWidth="1"/>
    <col min="14" max="14" width="18.75390625" style="5" hidden="1" customWidth="1"/>
    <col min="15" max="15" width="18.75390625" style="5" customWidth="1"/>
    <col min="16" max="19" width="15.375" style="5" customWidth="1"/>
    <col min="20" max="20" width="15.00390625" style="5" customWidth="1"/>
    <col min="21" max="21" width="17.875" style="5" customWidth="1"/>
    <col min="22" max="22" width="19.25390625" style="5" customWidth="1"/>
    <col min="23" max="23" width="18.75390625" style="5" customWidth="1"/>
    <col min="24" max="24" width="16.75390625" style="5" customWidth="1"/>
    <col min="25" max="25" width="17.625" style="5" customWidth="1"/>
    <col min="26" max="26" width="19.75390625" style="5" customWidth="1"/>
    <col min="27" max="27" width="19.625" style="5" customWidth="1"/>
    <col min="28" max="28" width="18.25390625" style="5" customWidth="1"/>
    <col min="29" max="29" width="15.875" style="5" customWidth="1"/>
    <col min="30" max="30" width="14.00390625" style="5" customWidth="1"/>
    <col min="31" max="16384" width="9.125" style="5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30" ht="42" customHeight="1">
      <c r="A9" s="6" t="s">
        <v>46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3:30" ht="15.75">
      <c r="C10" s="7"/>
      <c r="D10" s="7"/>
      <c r="E10" s="7"/>
      <c r="F10" s="7"/>
      <c r="G10" s="7"/>
      <c r="H10" s="7"/>
      <c r="I10" s="7"/>
      <c r="J10" s="7"/>
      <c r="K10" s="7"/>
      <c r="L10" s="7"/>
      <c r="T10" s="8"/>
      <c r="U10" s="8"/>
      <c r="V10" s="8"/>
      <c r="AD10" s="28" t="s">
        <v>25</v>
      </c>
    </row>
    <row r="11" spans="1:30" ht="45.75" customHeight="1">
      <c r="A11" s="29" t="s">
        <v>2</v>
      </c>
      <c r="B11" s="29" t="s">
        <v>3</v>
      </c>
      <c r="C11" s="29" t="s">
        <v>3</v>
      </c>
      <c r="D11" s="11" t="s">
        <v>4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 t="s">
        <v>27</v>
      </c>
      <c r="V11" s="13"/>
      <c r="W11" s="13"/>
      <c r="X11" s="13"/>
      <c r="Y11" s="14"/>
      <c r="Z11" s="12" t="s">
        <v>28</v>
      </c>
      <c r="AA11" s="13"/>
      <c r="AB11" s="13"/>
      <c r="AC11" s="13"/>
      <c r="AD11" s="14"/>
    </row>
    <row r="12" spans="1:30" ht="18.75" customHeight="1">
      <c r="A12" s="29"/>
      <c r="B12" s="29"/>
      <c r="C12" s="29"/>
      <c r="D12" s="29" t="s">
        <v>5</v>
      </c>
      <c r="E12" s="29" t="s">
        <v>6</v>
      </c>
      <c r="F12" s="29" t="s">
        <v>26</v>
      </c>
      <c r="G12" s="29" t="s">
        <v>7</v>
      </c>
      <c r="H12" s="11" t="s">
        <v>8</v>
      </c>
      <c r="I12" s="11"/>
      <c r="J12" s="11"/>
      <c r="K12" s="11"/>
      <c r="L12" s="29" t="s">
        <v>9</v>
      </c>
      <c r="M12" s="29" t="s">
        <v>10</v>
      </c>
      <c r="N12" s="30"/>
      <c r="O12" s="29" t="s">
        <v>11</v>
      </c>
      <c r="P12" s="29" t="s">
        <v>12</v>
      </c>
      <c r="Q12" s="29" t="s">
        <v>13</v>
      </c>
      <c r="R12" s="29" t="s">
        <v>14</v>
      </c>
      <c r="S12" s="29" t="s">
        <v>15</v>
      </c>
      <c r="T12" s="29" t="s">
        <v>16</v>
      </c>
      <c r="U12" s="1" t="s">
        <v>43</v>
      </c>
      <c r="V12" s="1" t="s">
        <v>44</v>
      </c>
      <c r="W12" s="1" t="s">
        <v>45</v>
      </c>
      <c r="X12" s="1" t="s">
        <v>17</v>
      </c>
      <c r="Y12" s="2" t="s">
        <v>29</v>
      </c>
      <c r="Z12" s="1" t="s">
        <v>43</v>
      </c>
      <c r="AA12" s="1" t="s">
        <v>44</v>
      </c>
      <c r="AB12" s="1" t="s">
        <v>45</v>
      </c>
      <c r="AC12" s="1" t="s">
        <v>17</v>
      </c>
      <c r="AD12" s="2" t="s">
        <v>29</v>
      </c>
    </row>
    <row r="13" spans="1:30" s="32" customFormat="1" ht="72" customHeight="1">
      <c r="A13" s="29"/>
      <c r="B13" s="29"/>
      <c r="C13" s="29"/>
      <c r="D13" s="29"/>
      <c r="E13" s="29"/>
      <c r="F13" s="29"/>
      <c r="G13" s="29"/>
      <c r="H13" s="30" t="s">
        <v>18</v>
      </c>
      <c r="I13" s="30" t="s">
        <v>19</v>
      </c>
      <c r="J13" s="31" t="s">
        <v>20</v>
      </c>
      <c r="K13" s="31" t="s">
        <v>21</v>
      </c>
      <c r="L13" s="29"/>
      <c r="M13" s="29"/>
      <c r="N13" s="30"/>
      <c r="O13" s="29"/>
      <c r="P13" s="29"/>
      <c r="Q13" s="29"/>
      <c r="R13" s="29"/>
      <c r="S13" s="29"/>
      <c r="T13" s="29"/>
      <c r="U13" s="1"/>
      <c r="V13" s="1"/>
      <c r="W13" s="1"/>
      <c r="X13" s="1"/>
      <c r="Y13" s="3"/>
      <c r="Z13" s="1"/>
      <c r="AA13" s="1"/>
      <c r="AB13" s="1"/>
      <c r="AC13" s="1"/>
      <c r="AD13" s="3"/>
    </row>
    <row r="14" spans="1:30" s="17" customFormat="1" ht="24" customHeight="1">
      <c r="A14" s="18">
        <v>1</v>
      </c>
      <c r="B14" s="26">
        <v>2</v>
      </c>
      <c r="C14" s="27"/>
      <c r="D14" s="18">
        <v>3</v>
      </c>
      <c r="E14" s="18">
        <v>4</v>
      </c>
      <c r="F14" s="18"/>
      <c r="G14" s="18">
        <v>5</v>
      </c>
      <c r="H14" s="18">
        <v>6</v>
      </c>
      <c r="I14" s="18">
        <v>7</v>
      </c>
      <c r="J14" s="18">
        <v>8</v>
      </c>
      <c r="K14" s="18">
        <v>9</v>
      </c>
      <c r="L14" s="18">
        <v>10</v>
      </c>
      <c r="M14" s="18">
        <v>11</v>
      </c>
      <c r="N14" s="18"/>
      <c r="O14" s="18">
        <v>12</v>
      </c>
      <c r="P14" s="18">
        <v>13</v>
      </c>
      <c r="Q14" s="18">
        <v>14</v>
      </c>
      <c r="R14" s="18"/>
      <c r="S14" s="18">
        <v>15</v>
      </c>
      <c r="T14" s="18">
        <v>16</v>
      </c>
      <c r="U14" s="18">
        <v>17</v>
      </c>
      <c r="V14" s="18">
        <v>18</v>
      </c>
      <c r="W14" s="18">
        <v>19</v>
      </c>
      <c r="X14" s="18">
        <v>20</v>
      </c>
      <c r="Y14" s="18">
        <v>21</v>
      </c>
      <c r="Z14" s="18">
        <v>22</v>
      </c>
      <c r="AA14" s="18">
        <v>23</v>
      </c>
      <c r="AB14" s="18">
        <v>24</v>
      </c>
      <c r="AC14" s="18">
        <v>25</v>
      </c>
      <c r="AD14" s="18">
        <v>26</v>
      </c>
    </row>
    <row r="15" spans="1:30" s="33" customFormat="1" ht="47.25" customHeight="1">
      <c r="A15" s="39">
        <v>1</v>
      </c>
      <c r="B15" s="40" t="s">
        <v>30</v>
      </c>
      <c r="C15" s="40"/>
      <c r="D15" s="41">
        <v>3307433</v>
      </c>
      <c r="E15" s="41">
        <v>150014</v>
      </c>
      <c r="F15" s="41">
        <v>0</v>
      </c>
      <c r="G15" s="41">
        <v>173932750</v>
      </c>
      <c r="H15" s="41">
        <v>429630</v>
      </c>
      <c r="I15" s="41">
        <v>37672</v>
      </c>
      <c r="J15" s="41">
        <v>1303589</v>
      </c>
      <c r="K15" s="41">
        <v>3085227</v>
      </c>
      <c r="L15" s="41">
        <v>1155519</v>
      </c>
      <c r="M15" s="41">
        <f>G15+(H15+I15+J15+K15)*10+L15</f>
        <v>223649449</v>
      </c>
      <c r="N15" s="41" t="s">
        <v>1</v>
      </c>
      <c r="O15" s="41">
        <v>401551253</v>
      </c>
      <c r="P15" s="42">
        <f>(D15-(E15+F15))/M15</f>
        <v>0.014117714191193917</v>
      </c>
      <c r="Q15" s="42">
        <f>0.04*0.3</f>
        <v>0.012</v>
      </c>
      <c r="R15" s="42" t="str">
        <f aca="true" t="shared" si="0" ref="R15:R26">IF(P15&gt;Q15,"ИӘ","ЖОҚ")</f>
        <v>ИӘ</v>
      </c>
      <c r="S15" s="43">
        <f>P15+P16</f>
        <v>0.05539359375108822</v>
      </c>
      <c r="T15" s="44" t="str">
        <f>IF(S15&gt;=0.04,"ИӘ","ЖОҚ")</f>
        <v>ИӘ</v>
      </c>
      <c r="U15" s="45" t="s">
        <v>0</v>
      </c>
      <c r="V15" s="45" t="s">
        <v>0</v>
      </c>
      <c r="W15" s="45" t="s">
        <v>0</v>
      </c>
      <c r="X15" s="45" t="s">
        <v>0</v>
      </c>
      <c r="Y15" s="45" t="s">
        <v>0</v>
      </c>
      <c r="Z15" s="46">
        <v>1.71</v>
      </c>
      <c r="AA15" s="46">
        <v>5.88</v>
      </c>
      <c r="AB15" s="46">
        <v>8.3</v>
      </c>
      <c r="AC15" s="47">
        <v>21.15</v>
      </c>
      <c r="AD15" s="44" t="str">
        <f>IF(AB15&gt;AC15,"ИӘ","ЖОҚ")</f>
        <v>ЖОҚ</v>
      </c>
    </row>
    <row r="16" spans="1:30" s="32" customFormat="1" ht="47.25" customHeight="1">
      <c r="A16" s="48"/>
      <c r="B16" s="49" t="s">
        <v>31</v>
      </c>
      <c r="C16" s="49"/>
      <c r="D16" s="50">
        <v>9378045</v>
      </c>
      <c r="E16" s="50">
        <v>147715</v>
      </c>
      <c r="F16" s="50">
        <v>0</v>
      </c>
      <c r="G16" s="50">
        <v>173932750</v>
      </c>
      <c r="H16" s="50">
        <v>429630</v>
      </c>
      <c r="I16" s="50">
        <v>37672</v>
      </c>
      <c r="J16" s="50">
        <v>1303589</v>
      </c>
      <c r="K16" s="50">
        <v>3085227</v>
      </c>
      <c r="L16" s="50">
        <v>1131347</v>
      </c>
      <c r="M16" s="50">
        <f aca="true" t="shared" si="1" ref="M16:M26">G16+(H16+I16+J16+K16)*10+L16</f>
        <v>223625277</v>
      </c>
      <c r="N16" s="50" t="e">
        <f>#REF!/#REF!*100</f>
        <v>#REF!</v>
      </c>
      <c r="O16" s="50">
        <v>401551253</v>
      </c>
      <c r="P16" s="51">
        <f>(D16-(E16+F16))/M16</f>
        <v>0.0412758795598943</v>
      </c>
      <c r="Q16" s="51">
        <f>0.04*0.7</f>
        <v>0.027999999999999997</v>
      </c>
      <c r="R16" s="51" t="str">
        <f t="shared" si="0"/>
        <v>ИӘ</v>
      </c>
      <c r="S16" s="52"/>
      <c r="T16" s="53"/>
      <c r="U16" s="54"/>
      <c r="V16" s="54"/>
      <c r="W16" s="54"/>
      <c r="X16" s="55"/>
      <c r="Y16" s="55"/>
      <c r="Z16" s="56"/>
      <c r="AA16" s="56">
        <v>5.88</v>
      </c>
      <c r="AB16" s="56">
        <v>8.3</v>
      </c>
      <c r="AC16" s="57"/>
      <c r="AD16" s="53"/>
    </row>
    <row r="17" spans="1:30" ht="60" customHeight="1">
      <c r="A17" s="58">
        <v>2</v>
      </c>
      <c r="B17" s="59" t="s">
        <v>32</v>
      </c>
      <c r="C17" s="59" t="s">
        <v>32</v>
      </c>
      <c r="D17" s="50">
        <v>2262502</v>
      </c>
      <c r="E17" s="50">
        <v>12515</v>
      </c>
      <c r="F17" s="50">
        <v>0</v>
      </c>
      <c r="G17" s="50">
        <v>47864362</v>
      </c>
      <c r="H17" s="50">
        <v>1470349</v>
      </c>
      <c r="I17" s="50">
        <v>208116</v>
      </c>
      <c r="J17" s="50">
        <v>2164613</v>
      </c>
      <c r="K17" s="50">
        <v>673575</v>
      </c>
      <c r="L17" s="50">
        <v>409172</v>
      </c>
      <c r="M17" s="50">
        <f t="shared" si="1"/>
        <v>93440064</v>
      </c>
      <c r="N17" s="60" t="s">
        <v>1</v>
      </c>
      <c r="O17" s="50">
        <v>305014344</v>
      </c>
      <c r="P17" s="51">
        <f aca="true" t="shared" si="2" ref="P17:P26">(D17-(E17+F17))/M17</f>
        <v>0.02407946766817283</v>
      </c>
      <c r="Q17" s="51">
        <f>0.04*0.2</f>
        <v>0.008</v>
      </c>
      <c r="R17" s="51" t="str">
        <f t="shared" si="0"/>
        <v>ИӘ</v>
      </c>
      <c r="S17" s="52">
        <f>P17+P18</f>
        <v>0.09462017381459313</v>
      </c>
      <c r="T17" s="53" t="str">
        <f>IF(S17&gt;=0.04,"ИӘ","ЖОҚ")</f>
        <v>ИӘ</v>
      </c>
      <c r="U17" s="61">
        <v>3.75</v>
      </c>
      <c r="V17" s="61">
        <v>16.77</v>
      </c>
      <c r="W17" s="61">
        <v>36.89</v>
      </c>
      <c r="X17" s="62">
        <v>19.71</v>
      </c>
      <c r="Y17" s="53" t="str">
        <f>IF(W17&gt;X17,"ИӘ","ЖОҚ")</f>
        <v>ИӘ</v>
      </c>
      <c r="Z17" s="56">
        <v>1.14</v>
      </c>
      <c r="AA17" s="56">
        <v>13.83</v>
      </c>
      <c r="AB17" s="56">
        <v>33.44</v>
      </c>
      <c r="AC17" s="57">
        <v>21.15</v>
      </c>
      <c r="AD17" s="53" t="str">
        <f>IF(AB17&gt;AC17,"ИӘ","ЖОҚ")</f>
        <v>ИӘ</v>
      </c>
    </row>
    <row r="18" spans="1:30" s="32" customFormat="1" ht="47.25" customHeight="1">
      <c r="A18" s="58"/>
      <c r="B18" s="49" t="s">
        <v>33</v>
      </c>
      <c r="C18" s="49" t="s">
        <v>33</v>
      </c>
      <c r="D18" s="50">
        <v>6798141</v>
      </c>
      <c r="E18" s="50">
        <v>216901</v>
      </c>
      <c r="F18" s="50">
        <v>0</v>
      </c>
      <c r="G18" s="50">
        <v>47864361</v>
      </c>
      <c r="H18" s="50">
        <v>1470350</v>
      </c>
      <c r="I18" s="50">
        <v>208115</v>
      </c>
      <c r="J18" s="50">
        <v>2164613</v>
      </c>
      <c r="K18" s="50">
        <v>673574</v>
      </c>
      <c r="L18" s="50">
        <v>266172</v>
      </c>
      <c r="M18" s="50">
        <f t="shared" si="1"/>
        <v>93297053</v>
      </c>
      <c r="N18" s="50" t="e">
        <f>#REF!/#REF!*100</f>
        <v>#REF!</v>
      </c>
      <c r="O18" s="50">
        <v>305014344</v>
      </c>
      <c r="P18" s="51">
        <f t="shared" si="2"/>
        <v>0.0705407061464203</v>
      </c>
      <c r="Q18" s="51">
        <f>0.04*0.8</f>
        <v>0.032</v>
      </c>
      <c r="R18" s="51" t="str">
        <f t="shared" si="0"/>
        <v>ИӘ</v>
      </c>
      <c r="S18" s="52"/>
      <c r="T18" s="53"/>
      <c r="U18" s="61"/>
      <c r="V18" s="61">
        <v>16.77</v>
      </c>
      <c r="W18" s="61">
        <v>36.89</v>
      </c>
      <c r="X18" s="62"/>
      <c r="Y18" s="53"/>
      <c r="Z18" s="56"/>
      <c r="AA18" s="56">
        <v>13.83</v>
      </c>
      <c r="AB18" s="56">
        <v>33.44</v>
      </c>
      <c r="AC18" s="57"/>
      <c r="AD18" s="53"/>
    </row>
    <row r="19" spans="1:30" s="32" customFormat="1" ht="47.25" customHeight="1">
      <c r="A19" s="63">
        <v>3</v>
      </c>
      <c r="B19" s="59" t="s">
        <v>34</v>
      </c>
      <c r="C19" s="59"/>
      <c r="D19" s="50">
        <v>3440463</v>
      </c>
      <c r="E19" s="50">
        <v>269170</v>
      </c>
      <c r="F19" s="50">
        <v>0</v>
      </c>
      <c r="G19" s="50">
        <v>37712498</v>
      </c>
      <c r="H19" s="50">
        <v>198829</v>
      </c>
      <c r="I19" s="50">
        <v>19207</v>
      </c>
      <c r="J19" s="50">
        <v>279177</v>
      </c>
      <c r="K19" s="50">
        <v>199386</v>
      </c>
      <c r="L19" s="50">
        <v>16735</v>
      </c>
      <c r="M19" s="50">
        <f t="shared" si="1"/>
        <v>44695223</v>
      </c>
      <c r="N19" s="60" t="e">
        <f>#REF!/#REF!*100</f>
        <v>#REF!</v>
      </c>
      <c r="O19" s="50">
        <v>92289724</v>
      </c>
      <c r="P19" s="51">
        <f t="shared" si="2"/>
        <v>0.07095373480964622</v>
      </c>
      <c r="Q19" s="51">
        <v>0.04</v>
      </c>
      <c r="R19" s="51" t="str">
        <f t="shared" si="0"/>
        <v>ИӘ</v>
      </c>
      <c r="S19" s="51" t="s">
        <v>1</v>
      </c>
      <c r="T19" s="51" t="s">
        <v>1</v>
      </c>
      <c r="U19" s="64">
        <v>1</v>
      </c>
      <c r="V19" s="64">
        <v>8.71</v>
      </c>
      <c r="W19" s="64">
        <v>23.92</v>
      </c>
      <c r="X19" s="65">
        <v>19.71</v>
      </c>
      <c r="Y19" s="50" t="str">
        <f>IF(W19&gt;X19,"ИӘ","ЖОҚ")</f>
        <v>ИӘ</v>
      </c>
      <c r="Z19" s="66">
        <v>2.18</v>
      </c>
      <c r="AA19" s="66">
        <v>9.98</v>
      </c>
      <c r="AB19" s="66">
        <v>25.36</v>
      </c>
      <c r="AC19" s="67">
        <v>21.15</v>
      </c>
      <c r="AD19" s="50" t="str">
        <f>IF(AB19&gt;AC19,"ИӘ","ЖОҚ")</f>
        <v>ИӘ</v>
      </c>
    </row>
    <row r="20" spans="1:30" s="32" customFormat="1" ht="47.25" customHeight="1">
      <c r="A20" s="63">
        <v>4</v>
      </c>
      <c r="B20" s="59" t="s">
        <v>35</v>
      </c>
      <c r="C20" s="59" t="s">
        <v>35</v>
      </c>
      <c r="D20" s="50">
        <v>23735110</v>
      </c>
      <c r="E20" s="50">
        <v>873900</v>
      </c>
      <c r="F20" s="50">
        <v>0</v>
      </c>
      <c r="G20" s="50">
        <v>123330969</v>
      </c>
      <c r="H20" s="50">
        <v>1783536</v>
      </c>
      <c r="I20" s="50">
        <v>553404</v>
      </c>
      <c r="J20" s="50">
        <v>5357671</v>
      </c>
      <c r="K20" s="50">
        <v>1043706</v>
      </c>
      <c r="L20" s="50">
        <v>1407881</v>
      </c>
      <c r="M20" s="50">
        <f t="shared" si="1"/>
        <v>212122020</v>
      </c>
      <c r="N20" s="60" t="e">
        <f>#REF!/#REF!*100</f>
        <v>#REF!</v>
      </c>
      <c r="O20" s="50">
        <v>624481287</v>
      </c>
      <c r="P20" s="51">
        <f t="shared" si="2"/>
        <v>0.10777386524982177</v>
      </c>
      <c r="Q20" s="51">
        <v>0.04</v>
      </c>
      <c r="R20" s="51" t="str">
        <f t="shared" si="0"/>
        <v>ИӘ</v>
      </c>
      <c r="S20" s="51" t="s">
        <v>1</v>
      </c>
      <c r="T20" s="51" t="s">
        <v>1</v>
      </c>
      <c r="U20" s="64">
        <v>5.09</v>
      </c>
      <c r="V20" s="64">
        <v>12.33</v>
      </c>
      <c r="W20" s="64">
        <v>27.37</v>
      </c>
      <c r="X20" s="65">
        <v>19.71</v>
      </c>
      <c r="Y20" s="50" t="s">
        <v>42</v>
      </c>
      <c r="Z20" s="66">
        <v>2.63</v>
      </c>
      <c r="AA20" s="68">
        <v>9.7</v>
      </c>
      <c r="AB20" s="66">
        <v>24.39</v>
      </c>
      <c r="AC20" s="67">
        <v>21.15</v>
      </c>
      <c r="AD20" s="50" t="s">
        <v>42</v>
      </c>
    </row>
    <row r="21" spans="1:30" s="32" customFormat="1" ht="46.5" customHeight="1">
      <c r="A21" s="63">
        <v>5</v>
      </c>
      <c r="B21" s="59" t="s">
        <v>36</v>
      </c>
      <c r="C21" s="59" t="s">
        <v>36</v>
      </c>
      <c r="D21" s="50">
        <v>37099632</v>
      </c>
      <c r="E21" s="50">
        <v>996931</v>
      </c>
      <c r="F21" s="50">
        <v>0</v>
      </c>
      <c r="G21" s="50">
        <v>170269577</v>
      </c>
      <c r="H21" s="50">
        <v>1423710</v>
      </c>
      <c r="I21" s="50">
        <v>328783</v>
      </c>
      <c r="J21" s="50">
        <v>8518831</v>
      </c>
      <c r="K21" s="50">
        <v>1816875</v>
      </c>
      <c r="L21" s="50">
        <v>3432270</v>
      </c>
      <c r="M21" s="50">
        <f t="shared" si="1"/>
        <v>294583837</v>
      </c>
      <c r="N21" s="50" t="e">
        <f>#REF!/#REF!*100</f>
        <v>#REF!</v>
      </c>
      <c r="O21" s="50">
        <v>1062567591</v>
      </c>
      <c r="P21" s="51">
        <f t="shared" si="2"/>
        <v>0.12255492822574648</v>
      </c>
      <c r="Q21" s="51">
        <v>0.04</v>
      </c>
      <c r="R21" s="51" t="str">
        <f t="shared" si="0"/>
        <v>ИӘ</v>
      </c>
      <c r="S21" s="51" t="s">
        <v>1</v>
      </c>
      <c r="T21" s="51" t="s">
        <v>1</v>
      </c>
      <c r="U21" s="64">
        <v>3.93</v>
      </c>
      <c r="V21" s="64">
        <v>15.12</v>
      </c>
      <c r="W21" s="64">
        <v>29.92</v>
      </c>
      <c r="X21" s="65">
        <v>19.71</v>
      </c>
      <c r="Y21" s="50" t="str">
        <f>IF(W20&gt;X21,"ИӘ","ЖОҚ")</f>
        <v>ИӘ</v>
      </c>
      <c r="Z21" s="66">
        <v>0.45</v>
      </c>
      <c r="AA21" s="66">
        <v>11.27</v>
      </c>
      <c r="AB21" s="66">
        <v>25.57</v>
      </c>
      <c r="AC21" s="67">
        <v>21.15</v>
      </c>
      <c r="AD21" s="50" t="str">
        <f>IF(AB20&gt;AC21,"ИӘ","ЖОҚ")</f>
        <v>ИӘ</v>
      </c>
    </row>
    <row r="22" spans="1:30" s="32" customFormat="1" ht="47.25" customHeight="1">
      <c r="A22" s="63">
        <v>6</v>
      </c>
      <c r="B22" s="59" t="s">
        <v>37</v>
      </c>
      <c r="C22" s="59" t="s">
        <v>37</v>
      </c>
      <c r="D22" s="50">
        <v>2584094</v>
      </c>
      <c r="E22" s="50">
        <v>79895</v>
      </c>
      <c r="F22" s="50">
        <v>0</v>
      </c>
      <c r="G22" s="50">
        <v>33344109</v>
      </c>
      <c r="H22" s="50">
        <v>13086</v>
      </c>
      <c r="I22" s="50">
        <v>38810</v>
      </c>
      <c r="J22" s="50">
        <v>2</v>
      </c>
      <c r="K22" s="50">
        <v>80087</v>
      </c>
      <c r="L22" s="50">
        <v>133084</v>
      </c>
      <c r="M22" s="50">
        <f t="shared" si="1"/>
        <v>34797043</v>
      </c>
      <c r="N22" s="60" t="e">
        <f>#REF!/#REF!*100</f>
        <v>#REF!</v>
      </c>
      <c r="O22" s="50">
        <v>140969583</v>
      </c>
      <c r="P22" s="51">
        <f t="shared" si="2"/>
        <v>0.07196585640912075</v>
      </c>
      <c r="Q22" s="51">
        <v>0.04</v>
      </c>
      <c r="R22" s="51" t="str">
        <f t="shared" si="0"/>
        <v>ИӘ</v>
      </c>
      <c r="S22" s="51" t="s">
        <v>1</v>
      </c>
      <c r="T22" s="51" t="s">
        <v>1</v>
      </c>
      <c r="U22" s="64">
        <v>4.49</v>
      </c>
      <c r="V22" s="64">
        <v>16.49</v>
      </c>
      <c r="W22" s="64">
        <v>33.74</v>
      </c>
      <c r="X22" s="65">
        <v>19.71</v>
      </c>
      <c r="Y22" s="50" t="str">
        <f>IF(W22&gt;X22,"ИӘ","ЖОҚ")</f>
        <v>ИӘ</v>
      </c>
      <c r="Z22" s="66">
        <v>3.03</v>
      </c>
      <c r="AA22" s="66">
        <v>14.85</v>
      </c>
      <c r="AB22" s="66">
        <v>31.87</v>
      </c>
      <c r="AC22" s="67">
        <v>21.15</v>
      </c>
      <c r="AD22" s="50" t="str">
        <f>IF(AB22&gt;AC22,"ИӘ","ЖОҚ")</f>
        <v>ИӘ</v>
      </c>
    </row>
    <row r="23" spans="1:30" s="32" customFormat="1" ht="47.25" customHeight="1">
      <c r="A23" s="63">
        <v>7</v>
      </c>
      <c r="B23" s="59" t="s">
        <v>38</v>
      </c>
      <c r="C23" s="59" t="s">
        <v>38</v>
      </c>
      <c r="D23" s="50">
        <v>6482508</v>
      </c>
      <c r="E23" s="50">
        <v>205444</v>
      </c>
      <c r="F23" s="50">
        <v>0</v>
      </c>
      <c r="G23" s="50">
        <v>86671618</v>
      </c>
      <c r="H23" s="50">
        <v>1039931</v>
      </c>
      <c r="I23" s="50">
        <v>62452</v>
      </c>
      <c r="J23" s="50">
        <v>1097817</v>
      </c>
      <c r="K23" s="50">
        <v>699280</v>
      </c>
      <c r="L23" s="50">
        <v>321841</v>
      </c>
      <c r="M23" s="50">
        <f t="shared" si="1"/>
        <v>115988259</v>
      </c>
      <c r="N23" s="50" t="e">
        <f>#REF!/#REF!*100</f>
        <v>#REF!</v>
      </c>
      <c r="O23" s="50">
        <v>211848160</v>
      </c>
      <c r="P23" s="51">
        <f t="shared" si="2"/>
        <v>0.0541180982809648</v>
      </c>
      <c r="Q23" s="51">
        <v>0.04</v>
      </c>
      <c r="R23" s="51" t="str">
        <f t="shared" si="0"/>
        <v>ИӘ</v>
      </c>
      <c r="S23" s="51" t="s">
        <v>1</v>
      </c>
      <c r="T23" s="51" t="s">
        <v>1</v>
      </c>
      <c r="U23" s="64">
        <v>5.15</v>
      </c>
      <c r="V23" s="64">
        <v>21.88</v>
      </c>
      <c r="W23" s="64">
        <v>33.94</v>
      </c>
      <c r="X23" s="65">
        <v>19.71</v>
      </c>
      <c r="Y23" s="50" t="str">
        <f>IF(W23&gt;X23,"ИӘ","ЖОҚ")</f>
        <v>ИӘ</v>
      </c>
      <c r="Z23" s="66">
        <v>1.95</v>
      </c>
      <c r="AA23" s="66">
        <v>18.18</v>
      </c>
      <c r="AB23" s="66">
        <v>29.87</v>
      </c>
      <c r="AC23" s="67">
        <v>21.15</v>
      </c>
      <c r="AD23" s="50" t="str">
        <f>IF(AB23&gt;AC23,"ИӘ","ЖОҚ")</f>
        <v>ИӘ</v>
      </c>
    </row>
    <row r="24" spans="1:30" s="32" customFormat="1" ht="47.25" customHeight="1">
      <c r="A24" s="63">
        <v>8</v>
      </c>
      <c r="B24" s="59" t="s">
        <v>39</v>
      </c>
      <c r="C24" s="59" t="s">
        <v>39</v>
      </c>
      <c r="D24" s="50">
        <v>3112530</v>
      </c>
      <c r="E24" s="50">
        <v>3167773</v>
      </c>
      <c r="F24" s="50">
        <v>759616</v>
      </c>
      <c r="G24" s="50">
        <v>37421761</v>
      </c>
      <c r="H24" s="50">
        <v>324741</v>
      </c>
      <c r="I24" s="50">
        <v>28624</v>
      </c>
      <c r="J24" s="50">
        <v>163886</v>
      </c>
      <c r="K24" s="50">
        <v>543998</v>
      </c>
      <c r="L24" s="50">
        <v>24343</v>
      </c>
      <c r="M24" s="50">
        <f t="shared" si="1"/>
        <v>48058594</v>
      </c>
      <c r="N24" s="50" t="e">
        <f>#REF!/#REF!*100</f>
        <v>#REF!</v>
      </c>
      <c r="O24" s="50">
        <v>85480870</v>
      </c>
      <c r="P24" s="51">
        <f t="shared" si="2"/>
        <v>-0.016955531408180607</v>
      </c>
      <c r="Q24" s="51">
        <v>0.04</v>
      </c>
      <c r="R24" s="51" t="str">
        <f t="shared" si="0"/>
        <v>ЖОҚ</v>
      </c>
      <c r="S24" s="51" t="s">
        <v>1</v>
      </c>
      <c r="T24" s="51" t="s">
        <v>1</v>
      </c>
      <c r="U24" s="64">
        <v>2.76</v>
      </c>
      <c r="V24" s="64">
        <v>8.76</v>
      </c>
      <c r="W24" s="64">
        <v>16.16</v>
      </c>
      <c r="X24" s="65">
        <v>19.71</v>
      </c>
      <c r="Y24" s="50" t="str">
        <f>IF(W24&gt;X24,"ИӘ","ЖОҚ")</f>
        <v>ЖОҚ</v>
      </c>
      <c r="Z24" s="68">
        <v>-0.6</v>
      </c>
      <c r="AA24" s="66">
        <v>5.21</v>
      </c>
      <c r="AB24" s="64">
        <v>12.37</v>
      </c>
      <c r="AC24" s="67">
        <v>21.15</v>
      </c>
      <c r="AD24" s="50" t="str">
        <f>IF(AB24&gt;AC24,"ИӘ","ЖОҚ")</f>
        <v>ЖОҚ</v>
      </c>
    </row>
    <row r="25" spans="1:30" s="32" customFormat="1" ht="47.25" customHeight="1">
      <c r="A25" s="63">
        <v>9</v>
      </c>
      <c r="B25" s="59" t="s">
        <v>40</v>
      </c>
      <c r="C25" s="59" t="s">
        <v>40</v>
      </c>
      <c r="D25" s="50">
        <v>4224634</v>
      </c>
      <c r="E25" s="50">
        <v>29754</v>
      </c>
      <c r="F25" s="50">
        <v>0</v>
      </c>
      <c r="G25" s="50">
        <v>38032156</v>
      </c>
      <c r="H25" s="50">
        <v>554022</v>
      </c>
      <c r="I25" s="50">
        <v>90896</v>
      </c>
      <c r="J25" s="50">
        <v>380952</v>
      </c>
      <c r="K25" s="50">
        <v>153937</v>
      </c>
      <c r="L25" s="50">
        <v>246350</v>
      </c>
      <c r="M25" s="50">
        <f t="shared" si="1"/>
        <v>50076576</v>
      </c>
      <c r="N25" s="60" t="e">
        <f>#REF!/#REF!*100</f>
        <v>#REF!</v>
      </c>
      <c r="O25" s="50">
        <v>184610114</v>
      </c>
      <c r="P25" s="51">
        <f t="shared" si="2"/>
        <v>0.08376930563303689</v>
      </c>
      <c r="Q25" s="51">
        <v>0.04</v>
      </c>
      <c r="R25" s="51" t="str">
        <f t="shared" si="0"/>
        <v>ИӘ</v>
      </c>
      <c r="S25" s="51" t="s">
        <v>1</v>
      </c>
      <c r="T25" s="51" t="s">
        <v>1</v>
      </c>
      <c r="U25" s="64">
        <v>2.64</v>
      </c>
      <c r="V25" s="64">
        <v>13.42</v>
      </c>
      <c r="W25" s="64">
        <v>30.84</v>
      </c>
      <c r="X25" s="65">
        <v>19.71</v>
      </c>
      <c r="Y25" s="50" t="str">
        <f>IF(W25&gt;X25,"ИӘ","ЖОҚ")</f>
        <v>ИӘ</v>
      </c>
      <c r="Z25" s="66">
        <v>1.52</v>
      </c>
      <c r="AA25" s="66">
        <v>12.19</v>
      </c>
      <c r="AB25" s="66">
        <v>29.41</v>
      </c>
      <c r="AC25" s="67">
        <v>21.15</v>
      </c>
      <c r="AD25" s="50" t="str">
        <f>IF(AB25&gt;AC25,"ИӘ","ЖОҚ")</f>
        <v>ИӘ</v>
      </c>
    </row>
    <row r="26" spans="1:30" s="32" customFormat="1" ht="47.25" customHeight="1">
      <c r="A26" s="69">
        <v>10</v>
      </c>
      <c r="B26" s="70" t="s">
        <v>41</v>
      </c>
      <c r="C26" s="70" t="s">
        <v>41</v>
      </c>
      <c r="D26" s="71">
        <v>2198921</v>
      </c>
      <c r="E26" s="71">
        <v>78550</v>
      </c>
      <c r="F26" s="71">
        <v>0</v>
      </c>
      <c r="G26" s="71">
        <v>21040213</v>
      </c>
      <c r="H26" s="71">
        <v>434644</v>
      </c>
      <c r="I26" s="71">
        <v>64418</v>
      </c>
      <c r="J26" s="71">
        <v>62494</v>
      </c>
      <c r="K26" s="71">
        <v>494891</v>
      </c>
      <c r="L26" s="71">
        <v>0</v>
      </c>
      <c r="M26" s="71">
        <f t="shared" si="1"/>
        <v>31604683</v>
      </c>
      <c r="N26" s="72" t="e">
        <f>#REF!/#REF!*100</f>
        <v>#REF!</v>
      </c>
      <c r="O26" s="71">
        <v>79447924</v>
      </c>
      <c r="P26" s="73">
        <f t="shared" si="2"/>
        <v>0.06709040555793583</v>
      </c>
      <c r="Q26" s="73">
        <v>0.04</v>
      </c>
      <c r="R26" s="73" t="str">
        <f t="shared" si="0"/>
        <v>ИӘ</v>
      </c>
      <c r="S26" s="73" t="s">
        <v>1</v>
      </c>
      <c r="T26" s="73" t="s">
        <v>1</v>
      </c>
      <c r="U26" s="74">
        <v>3.56</v>
      </c>
      <c r="V26" s="74">
        <v>13.47</v>
      </c>
      <c r="W26" s="74">
        <v>38.88</v>
      </c>
      <c r="X26" s="75">
        <v>19.71</v>
      </c>
      <c r="Y26" s="71" t="str">
        <f>IF(W26&gt;X26,"ИӘ","ЖОҚ")</f>
        <v>ИӘ</v>
      </c>
      <c r="Z26" s="76">
        <v>2.49</v>
      </c>
      <c r="AA26" s="76">
        <v>12.29</v>
      </c>
      <c r="AB26" s="76">
        <v>37.43</v>
      </c>
      <c r="AC26" s="77">
        <v>21.15</v>
      </c>
      <c r="AD26" s="71" t="str">
        <f>IF(AB26&gt;AC26,"ИӘ","ЖОҚ")</f>
        <v>ИӘ</v>
      </c>
    </row>
    <row r="27" spans="1:30" s="34" customFormat="1" ht="47.25" customHeight="1">
      <c r="A27" s="78" t="s">
        <v>22</v>
      </c>
      <c r="B27" s="78"/>
      <c r="C27" s="78"/>
      <c r="D27" s="41" t="s">
        <v>1</v>
      </c>
      <c r="E27" s="41" t="s">
        <v>1</v>
      </c>
      <c r="F27" s="41" t="s">
        <v>1</v>
      </c>
      <c r="G27" s="41" t="s">
        <v>1</v>
      </c>
      <c r="H27" s="41" t="s">
        <v>1</v>
      </c>
      <c r="I27" s="41" t="s">
        <v>1</v>
      </c>
      <c r="J27" s="41" t="s">
        <v>1</v>
      </c>
      <c r="K27" s="41" t="s">
        <v>1</v>
      </c>
      <c r="L27" s="41" t="s">
        <v>1</v>
      </c>
      <c r="M27" s="41" t="s">
        <v>1</v>
      </c>
      <c r="N27" s="41"/>
      <c r="O27" s="41" t="s">
        <v>1</v>
      </c>
      <c r="P27" s="41" t="s">
        <v>1</v>
      </c>
      <c r="Q27" s="42" t="s">
        <v>1</v>
      </c>
      <c r="R27" s="42" t="s">
        <v>1</v>
      </c>
      <c r="S27" s="42" t="s">
        <v>1</v>
      </c>
      <c r="T27" s="42" t="s">
        <v>1</v>
      </c>
      <c r="U27" s="79">
        <v>4</v>
      </c>
      <c r="V27" s="79">
        <v>12.23</v>
      </c>
      <c r="W27" s="79">
        <v>23.48</v>
      </c>
      <c r="X27" s="42" t="s">
        <v>1</v>
      </c>
      <c r="Y27" s="42" t="s">
        <v>1</v>
      </c>
      <c r="Z27" s="80">
        <v>1.75</v>
      </c>
      <c r="AA27" s="80">
        <v>9.91</v>
      </c>
      <c r="AB27" s="80">
        <v>20.83</v>
      </c>
      <c r="AC27" s="42" t="s">
        <v>1</v>
      </c>
      <c r="AD27" s="42" t="s">
        <v>1</v>
      </c>
    </row>
    <row r="28" spans="1:30" s="34" customFormat="1" ht="47.25" customHeight="1">
      <c r="A28" s="81" t="s">
        <v>23</v>
      </c>
      <c r="B28" s="81"/>
      <c r="C28" s="81"/>
      <c r="D28" s="71" t="s">
        <v>1</v>
      </c>
      <c r="E28" s="71" t="s">
        <v>1</v>
      </c>
      <c r="F28" s="71" t="s">
        <v>1</v>
      </c>
      <c r="G28" s="71" t="s">
        <v>1</v>
      </c>
      <c r="H28" s="71" t="s">
        <v>1</v>
      </c>
      <c r="I28" s="71" t="s">
        <v>1</v>
      </c>
      <c r="J28" s="71" t="s">
        <v>1</v>
      </c>
      <c r="K28" s="71" t="s">
        <v>1</v>
      </c>
      <c r="L28" s="71" t="s">
        <v>1</v>
      </c>
      <c r="M28" s="71" t="s">
        <v>1</v>
      </c>
      <c r="N28" s="71"/>
      <c r="O28" s="71" t="s">
        <v>1</v>
      </c>
      <c r="P28" s="71" t="s">
        <v>1</v>
      </c>
      <c r="Q28" s="73" t="s">
        <v>1</v>
      </c>
      <c r="R28" s="73" t="s">
        <v>1</v>
      </c>
      <c r="S28" s="73" t="s">
        <v>1</v>
      </c>
      <c r="T28" s="73" t="s">
        <v>1</v>
      </c>
      <c r="U28" s="77" t="s">
        <v>1</v>
      </c>
      <c r="V28" s="77" t="s">
        <v>1</v>
      </c>
      <c r="W28" s="77">
        <v>28.16</v>
      </c>
      <c r="X28" s="73" t="s">
        <v>1</v>
      </c>
      <c r="Y28" s="73" t="s">
        <v>1</v>
      </c>
      <c r="Z28" s="77" t="s">
        <v>1</v>
      </c>
      <c r="AA28" s="77" t="s">
        <v>1</v>
      </c>
      <c r="AB28" s="77">
        <v>24.88</v>
      </c>
      <c r="AC28" s="73" t="s">
        <v>1</v>
      </c>
      <c r="AD28" s="73" t="s">
        <v>1</v>
      </c>
    </row>
    <row r="29" spans="1:25" s="34" customFormat="1" ht="21" customHeight="1">
      <c r="A29" s="35" t="s">
        <v>24</v>
      </c>
      <c r="B29" s="36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8"/>
      <c r="X29" s="37"/>
      <c r="Y29" s="37"/>
    </row>
    <row r="30" spans="1:4" ht="18.75" customHeight="1">
      <c r="A30" s="35"/>
      <c r="B30" s="35"/>
      <c r="C30" s="35"/>
      <c r="D30" s="35"/>
    </row>
  </sheetData>
  <sheetProtection/>
  <mergeCells count="70">
    <mergeCell ref="Y12:Y13"/>
    <mergeCell ref="U11:Y11"/>
    <mergeCell ref="Z11:AD11"/>
    <mergeCell ref="AD12:AD13"/>
    <mergeCell ref="AD15:AD16"/>
    <mergeCell ref="AD17:AD18"/>
    <mergeCell ref="X12:X13"/>
    <mergeCell ref="W12:W13"/>
    <mergeCell ref="X15:X16"/>
    <mergeCell ref="U15:U16"/>
    <mergeCell ref="B26:C26"/>
    <mergeCell ref="X17:X18"/>
    <mergeCell ref="B18:C18"/>
    <mergeCell ref="B17:C17"/>
    <mergeCell ref="S17:S18"/>
    <mergeCell ref="V17:V18"/>
    <mergeCell ref="T17:T18"/>
    <mergeCell ref="W17:W18"/>
    <mergeCell ref="B16:C16"/>
    <mergeCell ref="Q12:Q13"/>
    <mergeCell ref="F12:F13"/>
    <mergeCell ref="B25:C25"/>
    <mergeCell ref="B19:C19"/>
    <mergeCell ref="B22:C22"/>
    <mergeCell ref="P12:P13"/>
    <mergeCell ref="B23:C23"/>
    <mergeCell ref="L12:L13"/>
    <mergeCell ref="A28:C28"/>
    <mergeCell ref="A11:A13"/>
    <mergeCell ref="T12:T13"/>
    <mergeCell ref="E12:E13"/>
    <mergeCell ref="A15:A16"/>
    <mergeCell ref="S12:S13"/>
    <mergeCell ref="D12:D13"/>
    <mergeCell ref="S15:S16"/>
    <mergeCell ref="B11:C13"/>
    <mergeCell ref="A17:A18"/>
    <mergeCell ref="A27:C27"/>
    <mergeCell ref="B24:C24"/>
    <mergeCell ref="B14:C14"/>
    <mergeCell ref="B15:C15"/>
    <mergeCell ref="W15:W16"/>
    <mergeCell ref="B20:C20"/>
    <mergeCell ref="B21:C21"/>
    <mergeCell ref="U17:U18"/>
    <mergeCell ref="V15:V16"/>
    <mergeCell ref="T15:T16"/>
    <mergeCell ref="AB15:AB16"/>
    <mergeCell ref="Z17:Z18"/>
    <mergeCell ref="AA17:AA18"/>
    <mergeCell ref="AB17:AB18"/>
    <mergeCell ref="Y15:Y16"/>
    <mergeCell ref="Y17:Y18"/>
    <mergeCell ref="V12:V13"/>
    <mergeCell ref="U12:U13"/>
    <mergeCell ref="R12:R13"/>
    <mergeCell ref="D11:T11"/>
    <mergeCell ref="M12:M13"/>
    <mergeCell ref="O12:O13"/>
    <mergeCell ref="G12:G13"/>
    <mergeCell ref="A9:AD9"/>
    <mergeCell ref="AC17:AC18"/>
    <mergeCell ref="AA12:AA13"/>
    <mergeCell ref="AB12:AB13"/>
    <mergeCell ref="AC12:AC13"/>
    <mergeCell ref="Z12:Z13"/>
    <mergeCell ref="Z15:Z16"/>
    <mergeCell ref="AA15:AA16"/>
    <mergeCell ref="AC15:AC16"/>
    <mergeCell ref="H12:K12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B29"/>
  <sheetViews>
    <sheetView zoomScale="70" zoomScaleNormal="70" zoomScalePageLayoutView="0" workbookViewId="0" topLeftCell="A10">
      <selection activeCell="A11" sqref="A11:A13"/>
    </sheetView>
  </sheetViews>
  <sheetFormatPr defaultColWidth="9.00390625" defaultRowHeight="12.75"/>
  <cols>
    <col min="1" max="1" width="7.625" style="4" customWidth="1"/>
    <col min="2" max="2" width="44.25390625" style="4" customWidth="1"/>
    <col min="3" max="11" width="16.00390625" style="5" customWidth="1"/>
    <col min="12" max="13" width="18.75390625" style="5" customWidth="1"/>
    <col min="14" max="17" width="15.375" style="5" customWidth="1"/>
    <col min="18" max="18" width="15.00390625" style="5" customWidth="1"/>
    <col min="19" max="19" width="17.875" style="5" customWidth="1"/>
    <col min="20" max="20" width="19.25390625" style="5" customWidth="1"/>
    <col min="21" max="21" width="18.75390625" style="5" customWidth="1"/>
    <col min="22" max="22" width="16.75390625" style="5" customWidth="1"/>
    <col min="23" max="23" width="17.625" style="5" customWidth="1"/>
    <col min="24" max="24" width="19.75390625" style="5" customWidth="1"/>
    <col min="25" max="25" width="19.625" style="5" customWidth="1"/>
    <col min="26" max="26" width="18.25390625" style="5" customWidth="1"/>
    <col min="27" max="27" width="15.875" style="5" customWidth="1"/>
    <col min="28" max="28" width="14.00390625" style="5" customWidth="1"/>
    <col min="29" max="16384" width="9.125" style="5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28" ht="42" customHeight="1">
      <c r="A9" s="6" t="s">
        <v>83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3:28" ht="15.75">
      <c r="C10" s="7"/>
      <c r="D10" s="7"/>
      <c r="E10" s="7"/>
      <c r="F10" s="7"/>
      <c r="G10" s="7"/>
      <c r="H10" s="7"/>
      <c r="I10" s="7"/>
      <c r="J10" s="7"/>
      <c r="K10" s="7"/>
      <c r="R10" s="8"/>
      <c r="S10" s="8"/>
      <c r="T10" s="8"/>
      <c r="AB10" s="9" t="s">
        <v>25</v>
      </c>
    </row>
    <row r="11" spans="1:28" ht="45.75" customHeight="1">
      <c r="A11" s="10" t="s">
        <v>2</v>
      </c>
      <c r="B11" s="10" t="s">
        <v>3</v>
      </c>
      <c r="C11" s="11" t="s">
        <v>4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 t="s">
        <v>27</v>
      </c>
      <c r="T11" s="13"/>
      <c r="U11" s="13"/>
      <c r="V11" s="13"/>
      <c r="W11" s="14"/>
      <c r="X11" s="12" t="s">
        <v>28</v>
      </c>
      <c r="Y11" s="13"/>
      <c r="Z11" s="13"/>
      <c r="AA11" s="13"/>
      <c r="AB11" s="14"/>
    </row>
    <row r="12" spans="1:28" ht="18.75" customHeight="1">
      <c r="A12" s="10"/>
      <c r="B12" s="10"/>
      <c r="C12" s="10" t="s">
        <v>5</v>
      </c>
      <c r="D12" s="10" t="s">
        <v>6</v>
      </c>
      <c r="E12" s="10" t="s">
        <v>26</v>
      </c>
      <c r="F12" s="10" t="s">
        <v>7</v>
      </c>
      <c r="G12" s="11" t="s">
        <v>8</v>
      </c>
      <c r="H12" s="11"/>
      <c r="I12" s="11"/>
      <c r="J12" s="11"/>
      <c r="K12" s="10" t="s">
        <v>9</v>
      </c>
      <c r="L12" s="10" t="s">
        <v>10</v>
      </c>
      <c r="M12" s="10" t="s">
        <v>11</v>
      </c>
      <c r="N12" s="10" t="s">
        <v>12</v>
      </c>
      <c r="O12" s="10" t="s">
        <v>13</v>
      </c>
      <c r="P12" s="10" t="s">
        <v>14</v>
      </c>
      <c r="Q12" s="10" t="s">
        <v>15</v>
      </c>
      <c r="R12" s="10" t="s">
        <v>16</v>
      </c>
      <c r="S12" s="1" t="s">
        <v>82</v>
      </c>
      <c r="T12" s="1" t="s">
        <v>81</v>
      </c>
      <c r="U12" s="1" t="s">
        <v>80</v>
      </c>
      <c r="V12" s="1" t="s">
        <v>17</v>
      </c>
      <c r="W12" s="2" t="s">
        <v>29</v>
      </c>
      <c r="X12" s="1" t="s">
        <v>82</v>
      </c>
      <c r="Y12" s="1" t="s">
        <v>81</v>
      </c>
      <c r="Z12" s="1" t="s">
        <v>80</v>
      </c>
      <c r="AA12" s="1" t="s">
        <v>17</v>
      </c>
      <c r="AB12" s="2" t="s">
        <v>29</v>
      </c>
    </row>
    <row r="13" spans="1:28" s="17" customFormat="1" ht="72" customHeight="1">
      <c r="A13" s="10"/>
      <c r="B13" s="10"/>
      <c r="C13" s="10"/>
      <c r="D13" s="10"/>
      <c r="E13" s="10"/>
      <c r="F13" s="10"/>
      <c r="G13" s="15" t="s">
        <v>18</v>
      </c>
      <c r="H13" s="15" t="s">
        <v>19</v>
      </c>
      <c r="I13" s="16" t="s">
        <v>20</v>
      </c>
      <c r="J13" s="16" t="s">
        <v>21</v>
      </c>
      <c r="K13" s="10"/>
      <c r="L13" s="10"/>
      <c r="M13" s="10"/>
      <c r="N13" s="10"/>
      <c r="O13" s="10"/>
      <c r="P13" s="10"/>
      <c r="Q13" s="10"/>
      <c r="R13" s="10"/>
      <c r="S13" s="1"/>
      <c r="T13" s="1"/>
      <c r="U13" s="1"/>
      <c r="V13" s="1"/>
      <c r="W13" s="3"/>
      <c r="X13" s="1"/>
      <c r="Y13" s="1"/>
      <c r="Z13" s="1"/>
      <c r="AA13" s="1"/>
      <c r="AB13" s="3"/>
    </row>
    <row r="14" spans="1:28" s="17" customFormat="1" ht="24" customHeight="1">
      <c r="A14" s="18">
        <v>1</v>
      </c>
      <c r="B14" s="19">
        <v>2</v>
      </c>
      <c r="C14" s="18">
        <v>3</v>
      </c>
      <c r="D14" s="18">
        <v>4</v>
      </c>
      <c r="E14" s="18"/>
      <c r="F14" s="18">
        <v>5</v>
      </c>
      <c r="G14" s="18">
        <v>6</v>
      </c>
      <c r="H14" s="18">
        <v>7</v>
      </c>
      <c r="I14" s="18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8">
        <v>14</v>
      </c>
      <c r="P14" s="18"/>
      <c r="Q14" s="18">
        <v>15</v>
      </c>
      <c r="R14" s="18">
        <v>16</v>
      </c>
      <c r="S14" s="18">
        <v>17</v>
      </c>
      <c r="T14" s="18">
        <v>18</v>
      </c>
      <c r="U14" s="18">
        <v>19</v>
      </c>
      <c r="V14" s="18">
        <v>20</v>
      </c>
      <c r="W14" s="18">
        <v>21</v>
      </c>
      <c r="X14" s="18">
        <v>22</v>
      </c>
      <c r="Y14" s="18">
        <v>23</v>
      </c>
      <c r="Z14" s="18">
        <v>24</v>
      </c>
      <c r="AA14" s="18">
        <v>25</v>
      </c>
      <c r="AB14" s="18">
        <v>26</v>
      </c>
    </row>
    <row r="15" spans="1:28" s="20" customFormat="1" ht="47.25" customHeight="1">
      <c r="A15" s="82">
        <v>1</v>
      </c>
      <c r="B15" s="118" t="s">
        <v>30</v>
      </c>
      <c r="C15" s="41">
        <v>6074559</v>
      </c>
      <c r="D15" s="41">
        <v>1274591</v>
      </c>
      <c r="E15" s="41">
        <v>0</v>
      </c>
      <c r="F15" s="41">
        <v>159261699</v>
      </c>
      <c r="G15" s="41">
        <v>854107</v>
      </c>
      <c r="H15" s="41">
        <v>62239</v>
      </c>
      <c r="I15" s="41">
        <v>1443817</v>
      </c>
      <c r="J15" s="41">
        <v>3384260</v>
      </c>
      <c r="K15" s="41">
        <v>109394</v>
      </c>
      <c r="L15" s="41">
        <f>F15+(G15+H15+I15+J15)*10+K15</f>
        <v>216815323</v>
      </c>
      <c r="M15" s="41">
        <v>425253192</v>
      </c>
      <c r="N15" s="42">
        <f>(C15-(D15+E15))/L15</f>
        <v>0.022138509094211944</v>
      </c>
      <c r="O15" s="42">
        <v>0.012</v>
      </c>
      <c r="P15" s="41" t="str">
        <f>IF(N15&gt;O15,"ИӘ","ЖОҚ")</f>
        <v>ИӘ</v>
      </c>
      <c r="Q15" s="43">
        <f>N15+N16</f>
        <v>0.07170377347266801</v>
      </c>
      <c r="R15" s="44" t="str">
        <f>IF(Q15&gt;=0.04,"ИӘ","ЖОҚ")</f>
        <v>ИӘ</v>
      </c>
      <c r="S15" s="90" t="s">
        <v>0</v>
      </c>
      <c r="T15" s="90" t="s">
        <v>0</v>
      </c>
      <c r="U15" s="90" t="s">
        <v>0</v>
      </c>
      <c r="V15" s="90" t="s">
        <v>0</v>
      </c>
      <c r="W15" s="45" t="s">
        <v>0</v>
      </c>
      <c r="X15" s="119">
        <v>2.9</v>
      </c>
      <c r="Y15" s="119">
        <v>7.3</v>
      </c>
      <c r="Z15" s="119">
        <v>18.31</v>
      </c>
      <c r="AA15" s="119">
        <v>16.09</v>
      </c>
      <c r="AB15" s="44" t="str">
        <f>IF(Z15&gt;AA15,"ИӘ","ЖОҚ")</f>
        <v>ИӘ</v>
      </c>
    </row>
    <row r="16" spans="1:28" s="17" customFormat="1" ht="47.25" customHeight="1">
      <c r="A16" s="83"/>
      <c r="B16" s="120" t="s">
        <v>31</v>
      </c>
      <c r="C16" s="50">
        <v>11955261</v>
      </c>
      <c r="D16" s="50">
        <v>1180009</v>
      </c>
      <c r="E16" s="50">
        <v>0</v>
      </c>
      <c r="F16" s="50">
        <v>159261699</v>
      </c>
      <c r="G16" s="50">
        <v>854107</v>
      </c>
      <c r="H16" s="50">
        <v>62239</v>
      </c>
      <c r="I16" s="50">
        <v>1443817</v>
      </c>
      <c r="J16" s="50">
        <v>3384260</v>
      </c>
      <c r="K16" s="50">
        <v>689300</v>
      </c>
      <c r="L16" s="50">
        <f>F16+(G16+H16+I16+J16)*10+K16</f>
        <v>217395229</v>
      </c>
      <c r="M16" s="50">
        <v>425253192</v>
      </c>
      <c r="N16" s="51">
        <f>(C16-(D16+E16))/L16</f>
        <v>0.04956526437845607</v>
      </c>
      <c r="O16" s="51">
        <v>0.027999999999999997</v>
      </c>
      <c r="P16" s="50" t="str">
        <f>IF(N16&gt;O16,"ИӘ","ЖОҚ")</f>
        <v>ИӘ</v>
      </c>
      <c r="Q16" s="52"/>
      <c r="R16" s="53"/>
      <c r="S16" s="92"/>
      <c r="T16" s="92"/>
      <c r="U16" s="92"/>
      <c r="V16" s="92"/>
      <c r="W16" s="55"/>
      <c r="X16" s="121"/>
      <c r="Y16" s="122"/>
      <c r="Z16" s="121"/>
      <c r="AA16" s="122"/>
      <c r="AB16" s="53"/>
    </row>
    <row r="17" spans="1:28" ht="60" customHeight="1">
      <c r="A17" s="58">
        <v>2</v>
      </c>
      <c r="B17" s="123" t="s">
        <v>32</v>
      </c>
      <c r="C17" s="50">
        <v>3130315</v>
      </c>
      <c r="D17" s="50">
        <v>65057</v>
      </c>
      <c r="E17" s="50">
        <v>0</v>
      </c>
      <c r="F17" s="50">
        <v>57783080</v>
      </c>
      <c r="G17" s="50">
        <v>584232</v>
      </c>
      <c r="H17" s="50">
        <v>216261</v>
      </c>
      <c r="I17" s="50">
        <v>2484546</v>
      </c>
      <c r="J17" s="50">
        <v>693337</v>
      </c>
      <c r="K17" s="50">
        <v>390574</v>
      </c>
      <c r="L17" s="50">
        <f>F17+(G17+H17+I17+J17)*10+K17</f>
        <v>97957414</v>
      </c>
      <c r="M17" s="50">
        <v>331995158</v>
      </c>
      <c r="N17" s="51">
        <f>(C17-(D17+E17))/L17</f>
        <v>0.03129174071500091</v>
      </c>
      <c r="O17" s="51">
        <v>0.008</v>
      </c>
      <c r="P17" s="50" t="str">
        <f>IF(N17&gt;O17,"ИӘ","ЖОҚ")</f>
        <v>ИӘ</v>
      </c>
      <c r="Q17" s="52">
        <f>N17+N18</f>
        <v>0.11354468873844453</v>
      </c>
      <c r="R17" s="53" t="str">
        <f>IF(Q17&gt;=0.04,"ИӘ","ЖОҚ")</f>
        <v>ИӘ</v>
      </c>
      <c r="S17" s="121">
        <v>4.17</v>
      </c>
      <c r="T17" s="121">
        <v>14.84</v>
      </c>
      <c r="U17" s="121">
        <v>36.82</v>
      </c>
      <c r="V17" s="121">
        <v>12.02</v>
      </c>
      <c r="W17" s="53" t="str">
        <f>IF(U17&gt;V17,"ИӘ","ЖОҚ")</f>
        <v>ИӘ</v>
      </c>
      <c r="X17" s="121">
        <v>1.92</v>
      </c>
      <c r="Y17" s="121">
        <v>11.38</v>
      </c>
      <c r="Z17" s="121">
        <v>32.69</v>
      </c>
      <c r="AA17" s="121">
        <v>16.09</v>
      </c>
      <c r="AB17" s="53" t="str">
        <f>IF(Z17&gt;AA17,"ИӘ","ЖОҚ")</f>
        <v>ИӘ</v>
      </c>
    </row>
    <row r="18" spans="1:28" s="17" customFormat="1" ht="47.25" customHeight="1">
      <c r="A18" s="58"/>
      <c r="B18" s="120" t="s">
        <v>33</v>
      </c>
      <c r="C18" s="50">
        <v>8531063</v>
      </c>
      <c r="D18" s="50">
        <v>473777</v>
      </c>
      <c r="E18" s="50">
        <v>0</v>
      </c>
      <c r="F18" s="50">
        <v>57783079</v>
      </c>
      <c r="G18" s="50">
        <v>584232</v>
      </c>
      <c r="H18" s="50">
        <v>216261</v>
      </c>
      <c r="I18" s="50">
        <v>2484546</v>
      </c>
      <c r="J18" s="50">
        <v>693337</v>
      </c>
      <c r="K18" s="50">
        <v>390574</v>
      </c>
      <c r="L18" s="50">
        <f>F18+(G18+H18+I18+J18)*10+K18</f>
        <v>97957413</v>
      </c>
      <c r="M18" s="50">
        <v>331995158</v>
      </c>
      <c r="N18" s="51">
        <f>(C18-(D18+E18))/L18</f>
        <v>0.08225294802344361</v>
      </c>
      <c r="O18" s="51">
        <v>0.032</v>
      </c>
      <c r="P18" s="50" t="str">
        <f>IF(N18&gt;O18,"ИӘ","ЖОҚ")</f>
        <v>ИӘ</v>
      </c>
      <c r="Q18" s="52"/>
      <c r="R18" s="53"/>
      <c r="S18" s="121"/>
      <c r="T18" s="121"/>
      <c r="U18" s="121"/>
      <c r="V18" s="121"/>
      <c r="W18" s="53"/>
      <c r="X18" s="122"/>
      <c r="Y18" s="122"/>
      <c r="Z18" s="122"/>
      <c r="AA18" s="122"/>
      <c r="AB18" s="53"/>
    </row>
    <row r="19" spans="1:28" s="17" customFormat="1" ht="47.25" customHeight="1">
      <c r="A19" s="84">
        <v>3</v>
      </c>
      <c r="B19" s="123" t="s">
        <v>34</v>
      </c>
      <c r="C19" s="50">
        <v>4213387</v>
      </c>
      <c r="D19" s="50">
        <v>209600</v>
      </c>
      <c r="E19" s="50">
        <v>0</v>
      </c>
      <c r="F19" s="50">
        <v>39980491</v>
      </c>
      <c r="G19" s="50">
        <v>693933</v>
      </c>
      <c r="H19" s="50">
        <v>47664</v>
      </c>
      <c r="I19" s="50">
        <v>639305</v>
      </c>
      <c r="J19" s="50">
        <v>195957</v>
      </c>
      <c r="K19" s="50">
        <v>19937</v>
      </c>
      <c r="L19" s="50">
        <f>F19+(G19+H19+I19+J19)*10+K19</f>
        <v>55769018</v>
      </c>
      <c r="M19" s="50">
        <v>98498243</v>
      </c>
      <c r="N19" s="51">
        <f>(C19-(D19+E19))/L19</f>
        <v>0.07179231665868673</v>
      </c>
      <c r="O19" s="51">
        <v>0.04</v>
      </c>
      <c r="P19" s="50" t="str">
        <f>IF(N19&gt;O19,"ИӘ","ЖОҚ")</f>
        <v>ИӘ</v>
      </c>
      <c r="Q19" s="51" t="s">
        <v>1</v>
      </c>
      <c r="R19" s="51" t="s">
        <v>1</v>
      </c>
      <c r="S19" s="124">
        <v>4.9</v>
      </c>
      <c r="T19" s="124">
        <v>9.2</v>
      </c>
      <c r="U19" s="124">
        <v>21.03</v>
      </c>
      <c r="V19" s="124">
        <v>12.02</v>
      </c>
      <c r="W19" s="50" t="str">
        <f>IF(U19&gt;V19,"ИӘ","ЖОҚ")</f>
        <v>ИӘ</v>
      </c>
      <c r="X19" s="124">
        <v>4.47</v>
      </c>
      <c r="Y19" s="124">
        <v>9.92</v>
      </c>
      <c r="Z19" s="124">
        <v>21.83</v>
      </c>
      <c r="AA19" s="124">
        <v>16.09</v>
      </c>
      <c r="AB19" s="50" t="str">
        <f>IF(Z19&gt;AA19,"ИӘ","ЖОҚ")</f>
        <v>ИӘ</v>
      </c>
    </row>
    <row r="20" spans="1:28" s="17" customFormat="1" ht="51" customHeight="1">
      <c r="A20" s="84">
        <v>4</v>
      </c>
      <c r="B20" s="123" t="s">
        <v>36</v>
      </c>
      <c r="C20" s="50">
        <v>41588947</v>
      </c>
      <c r="D20" s="50">
        <v>1130115</v>
      </c>
      <c r="E20" s="50">
        <v>0</v>
      </c>
      <c r="F20" s="50">
        <v>165998744</v>
      </c>
      <c r="G20" s="50">
        <v>367665</v>
      </c>
      <c r="H20" s="50">
        <v>177706</v>
      </c>
      <c r="I20" s="50">
        <v>11210526</v>
      </c>
      <c r="J20" s="50">
        <v>1792973</v>
      </c>
      <c r="K20" s="50">
        <v>3085473</v>
      </c>
      <c r="L20" s="50">
        <f>F20+(G20+H20+I20+J20)*10+K20</f>
        <v>304572917</v>
      </c>
      <c r="M20" s="50">
        <v>1181366061</v>
      </c>
      <c r="N20" s="51">
        <f>(C20-(D20+E20))/L20</f>
        <v>0.13283791743045886</v>
      </c>
      <c r="O20" s="51">
        <v>0.04</v>
      </c>
      <c r="P20" s="50" t="str">
        <f>IF(N20&gt;O20,"ИӘ","ЖОҚ")</f>
        <v>ИӘ</v>
      </c>
      <c r="Q20" s="51" t="s">
        <v>1</v>
      </c>
      <c r="R20" s="51" t="s">
        <v>1</v>
      </c>
      <c r="S20" s="124">
        <v>2.22</v>
      </c>
      <c r="T20" s="124">
        <v>10.38</v>
      </c>
      <c r="U20" s="124">
        <v>26.79</v>
      </c>
      <c r="V20" s="124">
        <v>12.02</v>
      </c>
      <c r="W20" s="50" t="str">
        <f>IF(U20&gt;V20,"ИӘ","ЖОҚ")</f>
        <v>ИӘ</v>
      </c>
      <c r="X20" s="124">
        <v>4.46</v>
      </c>
      <c r="Y20" s="124">
        <v>10.46</v>
      </c>
      <c r="Z20" s="124">
        <v>26.87</v>
      </c>
      <c r="AA20" s="124">
        <v>16.09</v>
      </c>
      <c r="AB20" s="50" t="str">
        <f>IF(Z20&gt;AA20,"ИӘ","ЖОҚ")</f>
        <v>ИӘ</v>
      </c>
    </row>
    <row r="21" spans="1:28" s="17" customFormat="1" ht="47.25" customHeight="1">
      <c r="A21" s="84">
        <v>5</v>
      </c>
      <c r="B21" s="123" t="s">
        <v>37</v>
      </c>
      <c r="C21" s="50">
        <v>2915749</v>
      </c>
      <c r="D21" s="50">
        <v>34343</v>
      </c>
      <c r="E21" s="50">
        <v>0</v>
      </c>
      <c r="F21" s="50">
        <v>26567230</v>
      </c>
      <c r="G21" s="50">
        <v>877495</v>
      </c>
      <c r="H21" s="50">
        <v>68129</v>
      </c>
      <c r="I21" s="50">
        <v>480</v>
      </c>
      <c r="J21" s="50">
        <v>83159</v>
      </c>
      <c r="K21" s="50">
        <v>191366</v>
      </c>
      <c r="L21" s="50">
        <f>F21+(G21+H21+I21+J21)*10+K21</f>
        <v>37051226</v>
      </c>
      <c r="M21" s="50">
        <v>153896746</v>
      </c>
      <c r="N21" s="51">
        <f>(C21-(D21+E21))/L21</f>
        <v>0.0777681688589738</v>
      </c>
      <c r="O21" s="51">
        <v>0.04</v>
      </c>
      <c r="P21" s="50" t="str">
        <f>IF(N21&gt;O21,"ИӘ","ЖОҚ")</f>
        <v>ИӘ</v>
      </c>
      <c r="Q21" s="51" t="s">
        <v>1</v>
      </c>
      <c r="R21" s="51" t="s">
        <v>1</v>
      </c>
      <c r="S21" s="124">
        <v>4.67</v>
      </c>
      <c r="T21" s="124">
        <v>15.22</v>
      </c>
      <c r="U21" s="124">
        <v>30.49</v>
      </c>
      <c r="V21" s="124">
        <v>12.02</v>
      </c>
      <c r="W21" s="50" t="str">
        <f>IF(U21&gt;V21,"ИӘ","ЖОҚ")</f>
        <v>ИӘ</v>
      </c>
      <c r="X21" s="124">
        <v>1.5</v>
      </c>
      <c r="Y21" s="124">
        <v>12.82</v>
      </c>
      <c r="Z21" s="124">
        <v>27.77</v>
      </c>
      <c r="AA21" s="124">
        <v>16.09</v>
      </c>
      <c r="AB21" s="50" t="str">
        <f>IF(Z21&gt;AA21,"ИӘ","ЖОҚ")</f>
        <v>ИӘ</v>
      </c>
    </row>
    <row r="22" spans="1:28" s="17" customFormat="1" ht="47.25" customHeight="1">
      <c r="A22" s="84">
        <v>6</v>
      </c>
      <c r="B22" s="123" t="s">
        <v>38</v>
      </c>
      <c r="C22" s="50">
        <v>6190292</v>
      </c>
      <c r="D22" s="50">
        <v>199324</v>
      </c>
      <c r="E22" s="50">
        <v>0</v>
      </c>
      <c r="F22" s="50">
        <v>93702124</v>
      </c>
      <c r="G22" s="50">
        <v>1248883</v>
      </c>
      <c r="H22" s="50">
        <v>128059</v>
      </c>
      <c r="I22" s="50">
        <v>1364190</v>
      </c>
      <c r="J22" s="50">
        <v>564880</v>
      </c>
      <c r="K22" s="50">
        <v>350985</v>
      </c>
      <c r="L22" s="50">
        <f>F22+(G22+H22+I22+J22)*10+K22</f>
        <v>127113229</v>
      </c>
      <c r="M22" s="50">
        <v>262539045</v>
      </c>
      <c r="N22" s="51">
        <f>(C22-(D22+E22))/L22</f>
        <v>0.047130955976265855</v>
      </c>
      <c r="O22" s="51">
        <v>0.04</v>
      </c>
      <c r="P22" s="50" t="str">
        <f>IF(N22&gt;O22,"ИӘ","ЖОҚ")</f>
        <v>ИӘ</v>
      </c>
      <c r="Q22" s="51" t="s">
        <v>1</v>
      </c>
      <c r="R22" s="51" t="s">
        <v>1</v>
      </c>
      <c r="S22" s="124">
        <v>5.15</v>
      </c>
      <c r="T22" s="124">
        <v>18.11</v>
      </c>
      <c r="U22" s="124">
        <v>31.4</v>
      </c>
      <c r="V22" s="124">
        <v>12.02</v>
      </c>
      <c r="W22" s="50" t="str">
        <f>IF(U22&gt;V22,"ИӘ","ЖОҚ")</f>
        <v>ИӘ</v>
      </c>
      <c r="X22" s="124">
        <v>3.77</v>
      </c>
      <c r="Y22" s="124">
        <v>14.36</v>
      </c>
      <c r="Z22" s="124">
        <v>27.23</v>
      </c>
      <c r="AA22" s="124">
        <v>16.09</v>
      </c>
      <c r="AB22" s="50" t="str">
        <f>IF(Z22&gt;AA22,"ИӘ","ЖОҚ")</f>
        <v>ИӘ</v>
      </c>
    </row>
    <row r="23" spans="1:28" s="17" customFormat="1" ht="47.25" customHeight="1">
      <c r="A23" s="84">
        <v>7</v>
      </c>
      <c r="B23" s="123" t="s">
        <v>39</v>
      </c>
      <c r="C23" s="50">
        <v>354268</v>
      </c>
      <c r="D23" s="50">
        <v>11044</v>
      </c>
      <c r="E23" s="50">
        <v>793016</v>
      </c>
      <c r="F23" s="50">
        <v>35593950</v>
      </c>
      <c r="G23" s="50">
        <v>531008</v>
      </c>
      <c r="H23" s="50">
        <v>31731</v>
      </c>
      <c r="I23" s="50">
        <v>124672</v>
      </c>
      <c r="J23" s="50">
        <v>550573</v>
      </c>
      <c r="K23" s="50">
        <v>24343</v>
      </c>
      <c r="L23" s="50">
        <f>F23+(G23+H23+I23+J23)*10+K23</f>
        <v>47998133</v>
      </c>
      <c r="M23" s="50">
        <v>89772912</v>
      </c>
      <c r="N23" s="51">
        <f>(C23-(D23+E23))/L23</f>
        <v>-0.009371031160732856</v>
      </c>
      <c r="O23" s="51">
        <v>0.04</v>
      </c>
      <c r="P23" s="50" t="str">
        <f>IF(N23&gt;O23,"ИӘ","ЖОҚ")</f>
        <v>ЖОҚ</v>
      </c>
      <c r="Q23" s="51" t="s">
        <v>1</v>
      </c>
      <c r="R23" s="51" t="s">
        <v>1</v>
      </c>
      <c r="S23" s="124">
        <v>8.63</v>
      </c>
      <c r="T23" s="124">
        <v>10.45</v>
      </c>
      <c r="U23" s="124">
        <v>17.04</v>
      </c>
      <c r="V23" s="124">
        <v>12.02</v>
      </c>
      <c r="W23" s="50" t="str">
        <f>IF(U23&gt;V23,"ИӘ","ЖОҚ")</f>
        <v>ИӘ</v>
      </c>
      <c r="X23" s="124">
        <v>9.39</v>
      </c>
      <c r="Y23" s="124">
        <v>11.56</v>
      </c>
      <c r="Z23" s="124">
        <v>18.21</v>
      </c>
      <c r="AA23" s="124">
        <v>16.09</v>
      </c>
      <c r="AB23" s="50" t="str">
        <f>IF(Z23&gt;AA23,"ИӘ","ЖОҚ")</f>
        <v>ИӘ</v>
      </c>
    </row>
    <row r="24" spans="1:28" s="17" customFormat="1" ht="47.25" customHeight="1">
      <c r="A24" s="84">
        <v>8</v>
      </c>
      <c r="B24" s="123" t="s">
        <v>40</v>
      </c>
      <c r="C24" s="50">
        <v>5294933</v>
      </c>
      <c r="D24" s="50">
        <v>162431</v>
      </c>
      <c r="E24" s="50">
        <v>0</v>
      </c>
      <c r="F24" s="50">
        <v>46294806</v>
      </c>
      <c r="G24" s="50">
        <v>479894</v>
      </c>
      <c r="H24" s="50">
        <v>46616</v>
      </c>
      <c r="I24" s="50">
        <v>455216</v>
      </c>
      <c r="J24" s="50">
        <v>173548</v>
      </c>
      <c r="K24" s="50">
        <v>257436</v>
      </c>
      <c r="L24" s="50">
        <f>F24+(G24+H24+I24+J24)*10+K24</f>
        <v>58104982</v>
      </c>
      <c r="M24" s="50">
        <v>203935595</v>
      </c>
      <c r="N24" s="51">
        <f>(C24-(D24+E24))/L24</f>
        <v>0.08833153067666384</v>
      </c>
      <c r="O24" s="51">
        <v>0.04</v>
      </c>
      <c r="P24" s="50" t="str">
        <f>IF(N24&gt;O24,"ИӘ","ЖОҚ")</f>
        <v>ИӘ</v>
      </c>
      <c r="Q24" s="51" t="s">
        <v>1</v>
      </c>
      <c r="R24" s="51" t="s">
        <v>1</v>
      </c>
      <c r="S24" s="124">
        <v>4.02</v>
      </c>
      <c r="T24" s="124">
        <v>12.98</v>
      </c>
      <c r="U24" s="124">
        <v>25.63</v>
      </c>
      <c r="V24" s="124">
        <v>12.02</v>
      </c>
      <c r="W24" s="50" t="str">
        <f>IF(U24&gt;V24,"ИӘ","ЖОҚ")</f>
        <v>ИӘ</v>
      </c>
      <c r="X24" s="124">
        <v>3.73</v>
      </c>
      <c r="Y24" s="124">
        <v>11.32</v>
      </c>
      <c r="Z24" s="124">
        <v>23.79</v>
      </c>
      <c r="AA24" s="124">
        <v>16.09</v>
      </c>
      <c r="AB24" s="50" t="str">
        <f>IF(Z24&gt;AA24,"ИӘ","ЖОҚ")</f>
        <v>ИӘ</v>
      </c>
    </row>
    <row r="25" spans="1:28" s="17" customFormat="1" ht="47.25" customHeight="1">
      <c r="A25" s="98">
        <v>9</v>
      </c>
      <c r="B25" s="127" t="s">
        <v>41</v>
      </c>
      <c r="C25" s="100">
        <v>2567808</v>
      </c>
      <c r="D25" s="100">
        <v>20083</v>
      </c>
      <c r="E25" s="100">
        <v>0</v>
      </c>
      <c r="F25" s="100">
        <v>26232692</v>
      </c>
      <c r="G25" s="100">
        <v>558673</v>
      </c>
      <c r="H25" s="100">
        <v>67949</v>
      </c>
      <c r="I25" s="100">
        <v>90930</v>
      </c>
      <c r="J25" s="100">
        <v>508893</v>
      </c>
      <c r="K25" s="100">
        <v>0</v>
      </c>
      <c r="L25" s="100">
        <f>F25+(G25+H25+I25+J25)*10+K25</f>
        <v>38497142</v>
      </c>
      <c r="M25" s="100">
        <v>82604212</v>
      </c>
      <c r="N25" s="101">
        <f>(C25-(D25+E25))/L25</f>
        <v>0.06617958808474665</v>
      </c>
      <c r="O25" s="101">
        <v>0.04</v>
      </c>
      <c r="P25" s="100" t="str">
        <f>IF(N25&gt;O25,"ИӘ","ЖОҚ")</f>
        <v>ИӘ</v>
      </c>
      <c r="Q25" s="101" t="s">
        <v>1</v>
      </c>
      <c r="R25" s="101" t="s">
        <v>1</v>
      </c>
      <c r="S25" s="128">
        <v>3.82</v>
      </c>
      <c r="T25" s="128">
        <v>12.35</v>
      </c>
      <c r="U25" s="128">
        <v>31.06</v>
      </c>
      <c r="V25" s="128">
        <v>12.02</v>
      </c>
      <c r="W25" s="100" t="str">
        <f>IF(U25&gt;V25,"ИӘ","ЖОҚ")</f>
        <v>ИӘ</v>
      </c>
      <c r="X25" s="128">
        <v>3.56</v>
      </c>
      <c r="Y25" s="128">
        <v>10.52</v>
      </c>
      <c r="Z25" s="128">
        <v>28.92</v>
      </c>
      <c r="AA25" s="128">
        <v>16.09</v>
      </c>
      <c r="AB25" s="100" t="str">
        <f>IF(Z25&gt;AA25,"ИӘ","ЖОҚ")</f>
        <v>ИӘ</v>
      </c>
    </row>
    <row r="26" spans="1:28" s="21" customFormat="1" ht="47.25" customHeight="1">
      <c r="A26" s="86" t="s">
        <v>22</v>
      </c>
      <c r="B26" s="86"/>
      <c r="C26" s="41" t="s">
        <v>1</v>
      </c>
      <c r="D26" s="41" t="s">
        <v>1</v>
      </c>
      <c r="E26" s="41" t="s">
        <v>1</v>
      </c>
      <c r="F26" s="41" t="s">
        <v>1</v>
      </c>
      <c r="G26" s="41" t="s">
        <v>1</v>
      </c>
      <c r="H26" s="41" t="s">
        <v>1</v>
      </c>
      <c r="I26" s="41" t="s">
        <v>1</v>
      </c>
      <c r="J26" s="41" t="s">
        <v>1</v>
      </c>
      <c r="K26" s="41" t="s">
        <v>1</v>
      </c>
      <c r="L26" s="41" t="s">
        <v>1</v>
      </c>
      <c r="M26" s="41" t="s">
        <v>1</v>
      </c>
      <c r="N26" s="41" t="s">
        <v>1</v>
      </c>
      <c r="O26" s="42" t="s">
        <v>1</v>
      </c>
      <c r="P26" s="42" t="s">
        <v>1</v>
      </c>
      <c r="Q26" s="42" t="s">
        <v>1</v>
      </c>
      <c r="R26" s="42" t="s">
        <v>1</v>
      </c>
      <c r="S26" s="129">
        <v>3.55</v>
      </c>
      <c r="T26" s="129">
        <v>11.04</v>
      </c>
      <c r="U26" s="129">
        <v>24.71</v>
      </c>
      <c r="V26" s="42" t="s">
        <v>1</v>
      </c>
      <c r="W26" s="42" t="s">
        <v>1</v>
      </c>
      <c r="X26" s="129">
        <v>3.72</v>
      </c>
      <c r="Y26" s="129">
        <v>10.1</v>
      </c>
      <c r="Z26" s="129">
        <v>23.68</v>
      </c>
      <c r="AA26" s="42" t="s">
        <v>1</v>
      </c>
      <c r="AB26" s="42" t="s">
        <v>1</v>
      </c>
    </row>
    <row r="27" spans="1:28" s="21" customFormat="1" ht="47.25" customHeight="1">
      <c r="A27" s="87" t="s">
        <v>23</v>
      </c>
      <c r="B27" s="87"/>
      <c r="C27" s="71" t="s">
        <v>1</v>
      </c>
      <c r="D27" s="71" t="s">
        <v>1</v>
      </c>
      <c r="E27" s="71" t="s">
        <v>1</v>
      </c>
      <c r="F27" s="71" t="s">
        <v>1</v>
      </c>
      <c r="G27" s="71" t="s">
        <v>1</v>
      </c>
      <c r="H27" s="71" t="s">
        <v>1</v>
      </c>
      <c r="I27" s="71" t="s">
        <v>1</v>
      </c>
      <c r="J27" s="71" t="s">
        <v>1</v>
      </c>
      <c r="K27" s="71" t="s">
        <v>1</v>
      </c>
      <c r="L27" s="71" t="s">
        <v>1</v>
      </c>
      <c r="M27" s="71" t="s">
        <v>1</v>
      </c>
      <c r="N27" s="71" t="s">
        <v>1</v>
      </c>
      <c r="O27" s="73" t="s">
        <v>1</v>
      </c>
      <c r="P27" s="73" t="s">
        <v>1</v>
      </c>
      <c r="Q27" s="73" t="s">
        <v>1</v>
      </c>
      <c r="R27" s="73" t="s">
        <v>1</v>
      </c>
      <c r="S27" s="125" t="s">
        <v>1</v>
      </c>
      <c r="T27" s="125" t="s">
        <v>1</v>
      </c>
      <c r="U27" s="126">
        <v>24.03</v>
      </c>
      <c r="V27" s="73" t="s">
        <v>1</v>
      </c>
      <c r="W27" s="73" t="s">
        <v>1</v>
      </c>
      <c r="X27" s="125" t="s">
        <v>1</v>
      </c>
      <c r="Y27" s="125" t="s">
        <v>1</v>
      </c>
      <c r="Z27" s="126">
        <v>22.99</v>
      </c>
      <c r="AA27" s="73" t="s">
        <v>1</v>
      </c>
      <c r="AB27" s="73" t="s">
        <v>1</v>
      </c>
    </row>
    <row r="28" spans="1:23" s="21" customFormat="1" ht="21" customHeight="1">
      <c r="A28" s="22" t="s">
        <v>24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5"/>
      <c r="V28" s="24"/>
      <c r="W28" s="24"/>
    </row>
    <row r="29" spans="1:3" ht="18.75" customHeight="1">
      <c r="A29" s="22"/>
      <c r="B29" s="22"/>
      <c r="C29" s="22"/>
    </row>
  </sheetData>
  <sheetProtection/>
  <mergeCells count="57">
    <mergeCell ref="A9:AB9"/>
    <mergeCell ref="AA17:AA18"/>
    <mergeCell ref="Y12:Y13"/>
    <mergeCell ref="Z12:Z13"/>
    <mergeCell ref="AA12:AA13"/>
    <mergeCell ref="X12:X13"/>
    <mergeCell ref="X15:X16"/>
    <mergeCell ref="Y15:Y16"/>
    <mergeCell ref="AA15:AA16"/>
    <mergeCell ref="G12:J12"/>
    <mergeCell ref="C11:R11"/>
    <mergeCell ref="L12:L13"/>
    <mergeCell ref="M12:M13"/>
    <mergeCell ref="F12:F13"/>
    <mergeCell ref="O12:O13"/>
    <mergeCell ref="E12:E13"/>
    <mergeCell ref="N12:N13"/>
    <mergeCell ref="V17:V18"/>
    <mergeCell ref="T17:T18"/>
    <mergeCell ref="R17:R18"/>
    <mergeCell ref="T12:T13"/>
    <mergeCell ref="S12:S13"/>
    <mergeCell ref="P12:P13"/>
    <mergeCell ref="Z15:Z16"/>
    <mergeCell ref="X17:X18"/>
    <mergeCell ref="Y17:Y18"/>
    <mergeCell ref="Z17:Z18"/>
    <mergeCell ref="W15:W16"/>
    <mergeCell ref="W17:W18"/>
    <mergeCell ref="A17:A18"/>
    <mergeCell ref="A26:B26"/>
    <mergeCell ref="U15:U16"/>
    <mergeCell ref="S17:S18"/>
    <mergeCell ref="T15:T16"/>
    <mergeCell ref="R15:R16"/>
    <mergeCell ref="Q15:Q16"/>
    <mergeCell ref="Q17:Q18"/>
    <mergeCell ref="U17:U18"/>
    <mergeCell ref="K12:K13"/>
    <mergeCell ref="A27:B27"/>
    <mergeCell ref="A11:A13"/>
    <mergeCell ref="R12:R13"/>
    <mergeCell ref="D12:D13"/>
    <mergeCell ref="A15:A16"/>
    <mergeCell ref="Q12:Q13"/>
    <mergeCell ref="C12:C13"/>
    <mergeCell ref="B11:B13"/>
    <mergeCell ref="W12:W13"/>
    <mergeCell ref="S11:W11"/>
    <mergeCell ref="X11:AB11"/>
    <mergeCell ref="AB12:AB13"/>
    <mergeCell ref="AB15:AB16"/>
    <mergeCell ref="AB17:AB18"/>
    <mergeCell ref="V12:V13"/>
    <mergeCell ref="U12:U13"/>
    <mergeCell ref="V15:V16"/>
    <mergeCell ref="S15:S16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B29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1" width="7.625" style="4" customWidth="1"/>
    <col min="2" max="2" width="44.25390625" style="4" customWidth="1"/>
    <col min="3" max="11" width="16.00390625" style="5" customWidth="1"/>
    <col min="12" max="13" width="18.75390625" style="5" customWidth="1"/>
    <col min="14" max="17" width="15.375" style="5" customWidth="1"/>
    <col min="18" max="18" width="15.00390625" style="5" customWidth="1"/>
    <col min="19" max="19" width="17.875" style="5" customWidth="1"/>
    <col min="20" max="20" width="19.25390625" style="5" customWidth="1"/>
    <col min="21" max="21" width="18.75390625" style="5" customWidth="1"/>
    <col min="22" max="22" width="16.75390625" style="5" customWidth="1"/>
    <col min="23" max="23" width="17.625" style="5" customWidth="1"/>
    <col min="24" max="24" width="19.75390625" style="5" customWidth="1"/>
    <col min="25" max="25" width="19.625" style="5" customWidth="1"/>
    <col min="26" max="26" width="18.25390625" style="5" customWidth="1"/>
    <col min="27" max="27" width="15.875" style="5" customWidth="1"/>
    <col min="28" max="28" width="14.00390625" style="5" customWidth="1"/>
    <col min="29" max="16384" width="9.125" style="5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28" ht="42" customHeight="1">
      <c r="A9" s="6" t="s">
        <v>87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3:28" ht="15.75">
      <c r="C10" s="7"/>
      <c r="D10" s="7"/>
      <c r="E10" s="7"/>
      <c r="F10" s="7"/>
      <c r="G10" s="7"/>
      <c r="H10" s="7"/>
      <c r="I10" s="7"/>
      <c r="J10" s="7"/>
      <c r="K10" s="7"/>
      <c r="R10" s="8"/>
      <c r="S10" s="8"/>
      <c r="T10" s="8"/>
      <c r="AB10" s="9" t="s">
        <v>25</v>
      </c>
    </row>
    <row r="11" spans="1:28" ht="45.75" customHeight="1">
      <c r="A11" s="10" t="s">
        <v>2</v>
      </c>
      <c r="B11" s="10" t="s">
        <v>3</v>
      </c>
      <c r="C11" s="11" t="s">
        <v>4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 t="s">
        <v>27</v>
      </c>
      <c r="T11" s="13"/>
      <c r="U11" s="13"/>
      <c r="V11" s="13"/>
      <c r="W11" s="14"/>
      <c r="X11" s="12" t="s">
        <v>28</v>
      </c>
      <c r="Y11" s="13"/>
      <c r="Z11" s="13"/>
      <c r="AA11" s="13"/>
      <c r="AB11" s="14"/>
    </row>
    <row r="12" spans="1:28" ht="18.75" customHeight="1">
      <c r="A12" s="10"/>
      <c r="B12" s="10"/>
      <c r="C12" s="10" t="s">
        <v>5</v>
      </c>
      <c r="D12" s="10" t="s">
        <v>6</v>
      </c>
      <c r="E12" s="10" t="s">
        <v>26</v>
      </c>
      <c r="F12" s="10" t="s">
        <v>7</v>
      </c>
      <c r="G12" s="11" t="s">
        <v>8</v>
      </c>
      <c r="H12" s="11"/>
      <c r="I12" s="11"/>
      <c r="J12" s="11"/>
      <c r="K12" s="10" t="s">
        <v>9</v>
      </c>
      <c r="L12" s="10" t="s">
        <v>10</v>
      </c>
      <c r="M12" s="10" t="s">
        <v>11</v>
      </c>
      <c r="N12" s="10" t="s">
        <v>12</v>
      </c>
      <c r="O12" s="10" t="s">
        <v>13</v>
      </c>
      <c r="P12" s="10" t="s">
        <v>14</v>
      </c>
      <c r="Q12" s="10" t="s">
        <v>15</v>
      </c>
      <c r="R12" s="10" t="s">
        <v>16</v>
      </c>
      <c r="S12" s="1" t="s">
        <v>86</v>
      </c>
      <c r="T12" s="1" t="s">
        <v>85</v>
      </c>
      <c r="U12" s="1" t="s">
        <v>84</v>
      </c>
      <c r="V12" s="1" t="s">
        <v>17</v>
      </c>
      <c r="W12" s="2" t="s">
        <v>29</v>
      </c>
      <c r="X12" s="1" t="s">
        <v>86</v>
      </c>
      <c r="Y12" s="1" t="s">
        <v>85</v>
      </c>
      <c r="Z12" s="1" t="s">
        <v>84</v>
      </c>
      <c r="AA12" s="1" t="s">
        <v>17</v>
      </c>
      <c r="AB12" s="2" t="s">
        <v>29</v>
      </c>
    </row>
    <row r="13" spans="1:28" s="17" customFormat="1" ht="72" customHeight="1">
      <c r="A13" s="10"/>
      <c r="B13" s="10"/>
      <c r="C13" s="10"/>
      <c r="D13" s="10"/>
      <c r="E13" s="10"/>
      <c r="F13" s="10"/>
      <c r="G13" s="15" t="s">
        <v>18</v>
      </c>
      <c r="H13" s="15" t="s">
        <v>19</v>
      </c>
      <c r="I13" s="16" t="s">
        <v>20</v>
      </c>
      <c r="J13" s="16" t="s">
        <v>21</v>
      </c>
      <c r="K13" s="10"/>
      <c r="L13" s="10"/>
      <c r="M13" s="10"/>
      <c r="N13" s="10"/>
      <c r="O13" s="10"/>
      <c r="P13" s="10"/>
      <c r="Q13" s="10"/>
      <c r="R13" s="10"/>
      <c r="S13" s="1"/>
      <c r="T13" s="1"/>
      <c r="U13" s="1"/>
      <c r="V13" s="1"/>
      <c r="W13" s="3"/>
      <c r="X13" s="1"/>
      <c r="Y13" s="1"/>
      <c r="Z13" s="1"/>
      <c r="AA13" s="1"/>
      <c r="AB13" s="3"/>
    </row>
    <row r="14" spans="1:28" s="17" customFormat="1" ht="24" customHeight="1">
      <c r="A14" s="18">
        <v>1</v>
      </c>
      <c r="B14" s="19">
        <v>2</v>
      </c>
      <c r="C14" s="18">
        <v>3</v>
      </c>
      <c r="D14" s="18">
        <v>4</v>
      </c>
      <c r="E14" s="18"/>
      <c r="F14" s="18">
        <v>5</v>
      </c>
      <c r="G14" s="18">
        <v>6</v>
      </c>
      <c r="H14" s="18">
        <v>7</v>
      </c>
      <c r="I14" s="18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8">
        <v>14</v>
      </c>
      <c r="P14" s="18"/>
      <c r="Q14" s="18">
        <v>15</v>
      </c>
      <c r="R14" s="18">
        <v>16</v>
      </c>
      <c r="S14" s="18">
        <v>17</v>
      </c>
      <c r="T14" s="18">
        <v>18</v>
      </c>
      <c r="U14" s="18">
        <v>19</v>
      </c>
      <c r="V14" s="18">
        <v>20</v>
      </c>
      <c r="W14" s="18">
        <v>21</v>
      </c>
      <c r="X14" s="18">
        <v>22</v>
      </c>
      <c r="Y14" s="18">
        <v>23</v>
      </c>
      <c r="Z14" s="18">
        <v>24</v>
      </c>
      <c r="AA14" s="18">
        <v>25</v>
      </c>
      <c r="AB14" s="18">
        <v>26</v>
      </c>
    </row>
    <row r="15" spans="1:28" s="20" customFormat="1" ht="47.25" customHeight="1">
      <c r="A15" s="82">
        <v>1</v>
      </c>
      <c r="B15" s="118" t="s">
        <v>30</v>
      </c>
      <c r="C15" s="41">
        <v>6120759</v>
      </c>
      <c r="D15" s="41">
        <v>1279825</v>
      </c>
      <c r="E15" s="41">
        <v>0</v>
      </c>
      <c r="F15" s="41">
        <v>155071834</v>
      </c>
      <c r="G15" s="41">
        <v>1022306</v>
      </c>
      <c r="H15" s="41">
        <v>72214</v>
      </c>
      <c r="I15" s="41">
        <v>1439096</v>
      </c>
      <c r="J15" s="41">
        <v>3491304</v>
      </c>
      <c r="K15" s="41">
        <v>109394</v>
      </c>
      <c r="L15" s="41">
        <v>430158103</v>
      </c>
      <c r="M15" s="41">
        <v>430158103</v>
      </c>
      <c r="N15" s="42">
        <f>(C15-(D15+E15))/L15</f>
        <v>0.011253848215896563</v>
      </c>
      <c r="O15" s="42">
        <v>0.012</v>
      </c>
      <c r="P15" s="41" t="str">
        <f>IF(N15&gt;O15,"ИӘ","ЖОҚ")</f>
        <v>ЖОҚ</v>
      </c>
      <c r="Q15" s="43">
        <f>N15+N16</f>
        <v>0.03667999716838997</v>
      </c>
      <c r="R15" s="44" t="str">
        <f>IF(Q15&gt;=0.04,"ИӘ","ЖОҚ")</f>
        <v>ЖОҚ</v>
      </c>
      <c r="S15" s="119" t="s">
        <v>0</v>
      </c>
      <c r="T15" s="119" t="s">
        <v>0</v>
      </c>
      <c r="U15" s="119" t="s">
        <v>0</v>
      </c>
      <c r="V15" s="119" t="s">
        <v>0</v>
      </c>
      <c r="W15" s="45" t="s">
        <v>0</v>
      </c>
      <c r="X15" s="119">
        <v>3.33</v>
      </c>
      <c r="Y15" s="119">
        <v>6.26</v>
      </c>
      <c r="Z15" s="119">
        <v>30.7</v>
      </c>
      <c r="AA15" s="119">
        <v>21.57</v>
      </c>
      <c r="AB15" s="44" t="str">
        <f>IF(Z15&gt;AA15,"ИӘ","ЖОҚ")</f>
        <v>ИӘ</v>
      </c>
    </row>
    <row r="16" spans="1:28" s="17" customFormat="1" ht="47.25" customHeight="1">
      <c r="A16" s="83"/>
      <c r="B16" s="120" t="s">
        <v>31</v>
      </c>
      <c r="C16" s="50">
        <v>12100062</v>
      </c>
      <c r="D16" s="50">
        <v>1162798</v>
      </c>
      <c r="E16" s="50">
        <v>0</v>
      </c>
      <c r="F16" s="50">
        <v>155071834</v>
      </c>
      <c r="G16" s="50">
        <v>1022306</v>
      </c>
      <c r="H16" s="50">
        <v>72214</v>
      </c>
      <c r="I16" s="50">
        <v>1439096</v>
      </c>
      <c r="J16" s="50">
        <v>3491304</v>
      </c>
      <c r="K16" s="50">
        <v>689300</v>
      </c>
      <c r="L16" s="50">
        <v>430158103</v>
      </c>
      <c r="M16" s="50">
        <v>430158103</v>
      </c>
      <c r="N16" s="51">
        <f>(C16-(D16+E16))/L16</f>
        <v>0.025426148952493406</v>
      </c>
      <c r="O16" s="51">
        <v>0.027999999999999997</v>
      </c>
      <c r="P16" s="50" t="str">
        <f>IF(N16&gt;O16,"ИӘ","ЖОҚ")</f>
        <v>ЖОҚ</v>
      </c>
      <c r="Q16" s="52"/>
      <c r="R16" s="53"/>
      <c r="S16" s="121"/>
      <c r="T16" s="121"/>
      <c r="U16" s="121"/>
      <c r="V16" s="121"/>
      <c r="W16" s="55"/>
      <c r="X16" s="121"/>
      <c r="Y16" s="121"/>
      <c r="Z16" s="121"/>
      <c r="AA16" s="121"/>
      <c r="AB16" s="53"/>
    </row>
    <row r="17" spans="1:28" ht="60" customHeight="1">
      <c r="A17" s="58">
        <v>2</v>
      </c>
      <c r="B17" s="123" t="s">
        <v>32</v>
      </c>
      <c r="C17" s="50">
        <v>3290591</v>
      </c>
      <c r="D17" s="50">
        <v>81930</v>
      </c>
      <c r="E17" s="50">
        <v>0</v>
      </c>
      <c r="F17" s="50">
        <v>56692500</v>
      </c>
      <c r="G17" s="50">
        <v>593819</v>
      </c>
      <c r="H17" s="50">
        <v>241491</v>
      </c>
      <c r="I17" s="50">
        <v>2808653</v>
      </c>
      <c r="J17" s="50">
        <v>732704</v>
      </c>
      <c r="K17" s="50">
        <v>390574</v>
      </c>
      <c r="L17" s="50">
        <v>337482069</v>
      </c>
      <c r="M17" s="50">
        <v>337482069</v>
      </c>
      <c r="N17" s="51">
        <f>(C17-(D17+E17))/L17</f>
        <v>0.009507648834522228</v>
      </c>
      <c r="O17" s="51">
        <v>0.008</v>
      </c>
      <c r="P17" s="50" t="str">
        <f>IF(N17&gt;O17,"ИӘ","ЖОҚ")</f>
        <v>ИӘ</v>
      </c>
      <c r="Q17" s="52">
        <f>N17+N18</f>
        <v>0.03410614683650052</v>
      </c>
      <c r="R17" s="53" t="str">
        <f>IF(Q17&gt;=0.04,"ИӘ","ЖОҚ")</f>
        <v>ЖОҚ</v>
      </c>
      <c r="S17" s="121">
        <v>4.55</v>
      </c>
      <c r="T17" s="121">
        <v>14.88</v>
      </c>
      <c r="U17" s="121">
        <v>43.79</v>
      </c>
      <c r="V17" s="121">
        <v>15.42</v>
      </c>
      <c r="W17" s="53" t="str">
        <f>IF(U17&gt;V17,"ИӘ","ЖОҚ")</f>
        <v>ИӘ</v>
      </c>
      <c r="X17" s="121">
        <v>2.87</v>
      </c>
      <c r="Y17" s="121">
        <v>11.24</v>
      </c>
      <c r="Z17" s="121">
        <v>39.23</v>
      </c>
      <c r="AA17" s="121">
        <v>21.57</v>
      </c>
      <c r="AB17" s="53" t="str">
        <f>IF(Z17&gt;AA17,"ИӘ","ЖОҚ")</f>
        <v>ИӘ</v>
      </c>
    </row>
    <row r="18" spans="1:28" s="17" customFormat="1" ht="47.25" customHeight="1">
      <c r="A18" s="58"/>
      <c r="B18" s="120" t="s">
        <v>33</v>
      </c>
      <c r="C18" s="50">
        <v>8871674</v>
      </c>
      <c r="D18" s="50">
        <v>570122</v>
      </c>
      <c r="E18" s="50">
        <v>0</v>
      </c>
      <c r="F18" s="50">
        <v>56692499</v>
      </c>
      <c r="G18" s="50">
        <v>593818</v>
      </c>
      <c r="H18" s="50">
        <v>241489</v>
      </c>
      <c r="I18" s="50">
        <v>2808653</v>
      </c>
      <c r="J18" s="50">
        <v>732704</v>
      </c>
      <c r="K18" s="50">
        <v>390574</v>
      </c>
      <c r="L18" s="50">
        <v>337482069</v>
      </c>
      <c r="M18" s="50">
        <v>337482069</v>
      </c>
      <c r="N18" s="51">
        <f>(C18-(D18+E18))/L18</f>
        <v>0.024598498001978292</v>
      </c>
      <c r="O18" s="51">
        <v>0.032</v>
      </c>
      <c r="P18" s="50" t="str">
        <f>IF(N18&gt;O18,"ИӘ","ЖОҚ")</f>
        <v>ЖОҚ</v>
      </c>
      <c r="Q18" s="52"/>
      <c r="R18" s="53"/>
      <c r="S18" s="121"/>
      <c r="T18" s="121"/>
      <c r="U18" s="121"/>
      <c r="V18" s="121"/>
      <c r="W18" s="53"/>
      <c r="X18" s="121"/>
      <c r="Y18" s="121"/>
      <c r="Z18" s="121"/>
      <c r="AA18" s="121"/>
      <c r="AB18" s="53"/>
    </row>
    <row r="19" spans="1:28" s="17" customFormat="1" ht="47.25" customHeight="1">
      <c r="A19" s="84">
        <v>3</v>
      </c>
      <c r="B19" s="123" t="s">
        <v>34</v>
      </c>
      <c r="C19" s="50">
        <v>4338696</v>
      </c>
      <c r="D19" s="50">
        <v>214013</v>
      </c>
      <c r="E19" s="50">
        <v>0</v>
      </c>
      <c r="F19" s="50">
        <v>41905006</v>
      </c>
      <c r="G19" s="50">
        <v>591971</v>
      </c>
      <c r="H19" s="50">
        <v>49836</v>
      </c>
      <c r="I19" s="50">
        <v>697619</v>
      </c>
      <c r="J19" s="50">
        <v>204932</v>
      </c>
      <c r="K19" s="50">
        <v>19937</v>
      </c>
      <c r="L19" s="50">
        <v>99822377</v>
      </c>
      <c r="M19" s="50">
        <v>99822377</v>
      </c>
      <c r="N19" s="51">
        <f>(C19-(D19+E19))/L19</f>
        <v>0.04132022422186961</v>
      </c>
      <c r="O19" s="51">
        <v>0.04</v>
      </c>
      <c r="P19" s="50" t="str">
        <f>IF(N19&gt;O19,"ИӘ","ЖОҚ")</f>
        <v>ИӘ</v>
      </c>
      <c r="Q19" s="51" t="s">
        <v>1</v>
      </c>
      <c r="R19" s="51" t="s">
        <v>1</v>
      </c>
      <c r="S19" s="124">
        <v>5.17</v>
      </c>
      <c r="T19" s="124">
        <v>9.33</v>
      </c>
      <c r="U19" s="124">
        <v>21.78</v>
      </c>
      <c r="V19" s="124">
        <v>15.42</v>
      </c>
      <c r="W19" s="50" t="str">
        <f>IF(U19&gt;V19,"ИӘ","ЖОҚ")</f>
        <v>ИӘ</v>
      </c>
      <c r="X19" s="124">
        <v>4.4</v>
      </c>
      <c r="Y19" s="124">
        <v>9.78</v>
      </c>
      <c r="Z19" s="124">
        <v>22.28</v>
      </c>
      <c r="AA19" s="124">
        <v>21.57</v>
      </c>
      <c r="AB19" s="50" t="str">
        <f>IF(Z19&gt;AA19,"ИӘ","ЖОҚ")</f>
        <v>ИӘ</v>
      </c>
    </row>
    <row r="20" spans="1:28" s="17" customFormat="1" ht="51" customHeight="1">
      <c r="A20" s="84">
        <v>4</v>
      </c>
      <c r="B20" s="123" t="s">
        <v>36</v>
      </c>
      <c r="C20" s="50">
        <v>42573155</v>
      </c>
      <c r="D20" s="50">
        <v>1010638</v>
      </c>
      <c r="E20" s="50">
        <v>0</v>
      </c>
      <c r="F20" s="50">
        <v>169612357</v>
      </c>
      <c r="G20" s="50">
        <v>246276</v>
      </c>
      <c r="H20" s="50">
        <v>189037</v>
      </c>
      <c r="I20" s="50">
        <v>11684362</v>
      </c>
      <c r="J20" s="50">
        <v>1836764</v>
      </c>
      <c r="K20" s="50">
        <v>3085473</v>
      </c>
      <c r="L20" s="50">
        <v>1200999564</v>
      </c>
      <c r="M20" s="50">
        <v>1200999564</v>
      </c>
      <c r="N20" s="51">
        <f>(C20-(D20+E20))/L20</f>
        <v>0.034606604569924725</v>
      </c>
      <c r="O20" s="51">
        <v>0.04</v>
      </c>
      <c r="P20" s="50" t="str">
        <f>IF(N20&gt;O20,"ИӘ","ЖОҚ")</f>
        <v>ЖОҚ</v>
      </c>
      <c r="Q20" s="51" t="s">
        <v>1</v>
      </c>
      <c r="R20" s="51" t="s">
        <v>1</v>
      </c>
      <c r="S20" s="124">
        <v>1.86</v>
      </c>
      <c r="T20" s="124">
        <v>9.59</v>
      </c>
      <c r="U20" s="124">
        <v>30.78</v>
      </c>
      <c r="V20" s="124">
        <v>15.42</v>
      </c>
      <c r="W20" s="50" t="str">
        <f>IF(U20&gt;V20,"ИӘ","ЖОҚ")</f>
        <v>ИӘ</v>
      </c>
      <c r="X20" s="124">
        <v>4.4</v>
      </c>
      <c r="Y20" s="124">
        <v>9.83</v>
      </c>
      <c r="Z20" s="124">
        <v>31.06</v>
      </c>
      <c r="AA20" s="124">
        <v>21.57</v>
      </c>
      <c r="AB20" s="50" t="str">
        <f>IF(Z20&gt;AA20,"ИӘ","ЖОҚ")</f>
        <v>ИӘ</v>
      </c>
    </row>
    <row r="21" spans="1:28" s="17" customFormat="1" ht="47.25" customHeight="1">
      <c r="A21" s="84">
        <v>5</v>
      </c>
      <c r="B21" s="123" t="s">
        <v>37</v>
      </c>
      <c r="C21" s="50">
        <v>3066749</v>
      </c>
      <c r="D21" s="50">
        <v>35048</v>
      </c>
      <c r="E21" s="50">
        <v>0</v>
      </c>
      <c r="F21" s="50">
        <v>26717626</v>
      </c>
      <c r="G21" s="50">
        <v>886834</v>
      </c>
      <c r="H21" s="50">
        <v>67252</v>
      </c>
      <c r="I21" s="50">
        <v>481</v>
      </c>
      <c r="J21" s="50">
        <v>83977</v>
      </c>
      <c r="K21" s="50">
        <v>191366</v>
      </c>
      <c r="L21" s="50">
        <v>156321429</v>
      </c>
      <c r="M21" s="50">
        <v>156321429</v>
      </c>
      <c r="N21" s="51">
        <f>(C21-(D21+E21))/L21</f>
        <v>0.019394020508858065</v>
      </c>
      <c r="O21" s="51">
        <v>0.04</v>
      </c>
      <c r="P21" s="50" t="str">
        <f>IF(N21&gt;O21,"ИӘ","ЖОҚ")</f>
        <v>ЖОҚ</v>
      </c>
      <c r="Q21" s="51" t="s">
        <v>1</v>
      </c>
      <c r="R21" s="51" t="s">
        <v>1</v>
      </c>
      <c r="S21" s="124">
        <v>4.6</v>
      </c>
      <c r="T21" s="124">
        <v>14.91</v>
      </c>
      <c r="U21" s="124">
        <v>30.66</v>
      </c>
      <c r="V21" s="124">
        <v>15.42</v>
      </c>
      <c r="W21" s="50" t="str">
        <f>IF(U21&gt;V21,"ИӘ","ЖОҚ")</f>
        <v>ИӘ</v>
      </c>
      <c r="X21" s="124">
        <v>3.11</v>
      </c>
      <c r="Y21" s="124">
        <v>12.33</v>
      </c>
      <c r="Z21" s="124">
        <v>27.73</v>
      </c>
      <c r="AA21" s="124">
        <v>21.57</v>
      </c>
      <c r="AB21" s="50" t="str">
        <f>IF(Z21&gt;AA21,"ИӘ","ЖОҚ")</f>
        <v>ИӘ</v>
      </c>
    </row>
    <row r="22" spans="1:28" s="17" customFormat="1" ht="47.25" customHeight="1">
      <c r="A22" s="84">
        <v>6</v>
      </c>
      <c r="B22" s="123" t="s">
        <v>38</v>
      </c>
      <c r="C22" s="50">
        <v>6191389</v>
      </c>
      <c r="D22" s="50">
        <v>252290</v>
      </c>
      <c r="E22" s="50">
        <v>0</v>
      </c>
      <c r="F22" s="50">
        <v>93215087</v>
      </c>
      <c r="G22" s="50">
        <v>1290421</v>
      </c>
      <c r="H22" s="50">
        <v>132636</v>
      </c>
      <c r="I22" s="50">
        <v>1384410</v>
      </c>
      <c r="J22" s="50">
        <v>560046</v>
      </c>
      <c r="K22" s="50">
        <v>350985</v>
      </c>
      <c r="L22" s="50">
        <v>265862921</v>
      </c>
      <c r="M22" s="50">
        <v>265862921</v>
      </c>
      <c r="N22" s="51">
        <f>(C22-(D22+E22))/L22</f>
        <v>0.02233895188415537</v>
      </c>
      <c r="O22" s="51">
        <v>0.04</v>
      </c>
      <c r="P22" s="50" t="str">
        <f>IF(N22&gt;O22,"ИӘ","ЖОҚ")</f>
        <v>ЖОҚ</v>
      </c>
      <c r="Q22" s="51" t="s">
        <v>1</v>
      </c>
      <c r="R22" s="51" t="s">
        <v>1</v>
      </c>
      <c r="S22" s="124">
        <v>4.72</v>
      </c>
      <c r="T22" s="124">
        <v>17.75</v>
      </c>
      <c r="U22" s="124">
        <v>31.35</v>
      </c>
      <c r="V22" s="124">
        <v>15.42</v>
      </c>
      <c r="W22" s="50" t="str">
        <f>IF(U22&gt;V22,"ИӘ","ЖОҚ")</f>
        <v>ИӘ</v>
      </c>
      <c r="X22" s="124">
        <v>3.73</v>
      </c>
      <c r="Y22" s="124">
        <v>13.9</v>
      </c>
      <c r="Z22" s="124">
        <v>27.05</v>
      </c>
      <c r="AA22" s="124">
        <v>21.57</v>
      </c>
      <c r="AB22" s="50" t="str">
        <f>IF(Z22&gt;AA22,"ИӘ","ЖОҚ")</f>
        <v>ИӘ</v>
      </c>
    </row>
    <row r="23" spans="1:28" s="17" customFormat="1" ht="47.25" customHeight="1">
      <c r="A23" s="84">
        <v>7</v>
      </c>
      <c r="B23" s="123" t="s">
        <v>39</v>
      </c>
      <c r="C23" s="50">
        <v>297547</v>
      </c>
      <c r="D23" s="50">
        <v>4218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24343</v>
      </c>
      <c r="L23" s="50">
        <v>0</v>
      </c>
      <c r="M23" s="50">
        <v>0</v>
      </c>
      <c r="N23" s="51" t="s">
        <v>0</v>
      </c>
      <c r="O23" s="51" t="s">
        <v>0</v>
      </c>
      <c r="P23" s="51" t="s">
        <v>0</v>
      </c>
      <c r="Q23" s="51" t="s">
        <v>1</v>
      </c>
      <c r="R23" s="51" t="s">
        <v>1</v>
      </c>
      <c r="S23" s="51" t="s">
        <v>0</v>
      </c>
      <c r="T23" s="51" t="s">
        <v>0</v>
      </c>
      <c r="U23" s="51" t="s">
        <v>0</v>
      </c>
      <c r="V23" s="51" t="s">
        <v>0</v>
      </c>
      <c r="W23" s="51" t="s">
        <v>0</v>
      </c>
      <c r="X23" s="51" t="s">
        <v>0</v>
      </c>
      <c r="Y23" s="51" t="s">
        <v>0</v>
      </c>
      <c r="Z23" s="51" t="s">
        <v>0</v>
      </c>
      <c r="AA23" s="51" t="s">
        <v>0</v>
      </c>
      <c r="AB23" s="51" t="s">
        <v>0</v>
      </c>
    </row>
    <row r="24" spans="1:28" s="17" customFormat="1" ht="47.25" customHeight="1">
      <c r="A24" s="84">
        <v>8</v>
      </c>
      <c r="B24" s="123" t="s">
        <v>40</v>
      </c>
      <c r="C24" s="50">
        <v>5376717</v>
      </c>
      <c r="D24" s="50">
        <v>149048</v>
      </c>
      <c r="E24" s="50">
        <v>0</v>
      </c>
      <c r="F24" s="50">
        <v>45679534</v>
      </c>
      <c r="G24" s="50">
        <v>511922</v>
      </c>
      <c r="H24" s="50">
        <v>43901</v>
      </c>
      <c r="I24" s="50">
        <v>468607</v>
      </c>
      <c r="J24" s="50">
        <v>183829</v>
      </c>
      <c r="K24" s="50">
        <v>257436</v>
      </c>
      <c r="L24" s="50">
        <v>207197796</v>
      </c>
      <c r="M24" s="50">
        <v>207197796</v>
      </c>
      <c r="N24" s="51">
        <f>(C24-(D24+E24))/L24</f>
        <v>0.02523033111800089</v>
      </c>
      <c r="O24" s="51">
        <v>0.04</v>
      </c>
      <c r="P24" s="50" t="str">
        <f>IF(N24&gt;O24,"ИӘ","ЖОҚ")</f>
        <v>ЖОҚ</v>
      </c>
      <c r="Q24" s="51" t="s">
        <v>1</v>
      </c>
      <c r="R24" s="51" t="s">
        <v>1</v>
      </c>
      <c r="S24" s="124">
        <v>4.6</v>
      </c>
      <c r="T24" s="124">
        <v>12.63</v>
      </c>
      <c r="U24" s="124">
        <v>26.53</v>
      </c>
      <c r="V24" s="124">
        <v>15.42</v>
      </c>
      <c r="W24" s="50" t="str">
        <f>IF(U24&gt;V24,"ИӘ","ЖОҚ")</f>
        <v>ИӘ</v>
      </c>
      <c r="X24" s="124">
        <v>3.93</v>
      </c>
      <c r="Y24" s="124">
        <v>10.76</v>
      </c>
      <c r="Z24" s="124">
        <v>24.44</v>
      </c>
      <c r="AA24" s="124">
        <v>21.57</v>
      </c>
      <c r="AB24" s="50" t="str">
        <f>IF(Z24&gt;AA24,"ИӘ","ЖОҚ")</f>
        <v>ИӘ</v>
      </c>
    </row>
    <row r="25" spans="1:28" s="17" customFormat="1" ht="47.25" customHeight="1">
      <c r="A25" s="98">
        <v>9</v>
      </c>
      <c r="B25" s="127" t="s">
        <v>41</v>
      </c>
      <c r="C25" s="100">
        <v>2569576</v>
      </c>
      <c r="D25" s="100">
        <v>17512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1" t="s">
        <v>0</v>
      </c>
      <c r="O25" s="101" t="s">
        <v>0</v>
      </c>
      <c r="P25" s="101" t="s">
        <v>0</v>
      </c>
      <c r="Q25" s="101" t="s">
        <v>1</v>
      </c>
      <c r="R25" s="101" t="s">
        <v>1</v>
      </c>
      <c r="S25" s="101" t="s">
        <v>0</v>
      </c>
      <c r="T25" s="101" t="s">
        <v>0</v>
      </c>
      <c r="U25" s="101" t="s">
        <v>0</v>
      </c>
      <c r="V25" s="101" t="s">
        <v>0</v>
      </c>
      <c r="W25" s="101" t="s">
        <v>0</v>
      </c>
      <c r="X25" s="101" t="s">
        <v>0</v>
      </c>
      <c r="Y25" s="101" t="s">
        <v>0</v>
      </c>
      <c r="Z25" s="101" t="s">
        <v>0</v>
      </c>
      <c r="AA25" s="101" t="s">
        <v>0</v>
      </c>
      <c r="AB25" s="101" t="s">
        <v>0</v>
      </c>
    </row>
    <row r="26" spans="1:28" s="21" customFormat="1" ht="47.25" customHeight="1">
      <c r="A26" s="86" t="s">
        <v>22</v>
      </c>
      <c r="B26" s="86"/>
      <c r="C26" s="41" t="s">
        <v>1</v>
      </c>
      <c r="D26" s="41" t="s">
        <v>1</v>
      </c>
      <c r="E26" s="41" t="s">
        <v>1</v>
      </c>
      <c r="F26" s="41" t="s">
        <v>1</v>
      </c>
      <c r="G26" s="41" t="s">
        <v>1</v>
      </c>
      <c r="H26" s="41" t="s">
        <v>1</v>
      </c>
      <c r="I26" s="41" t="s">
        <v>1</v>
      </c>
      <c r="J26" s="41" t="s">
        <v>1</v>
      </c>
      <c r="K26" s="41" t="s">
        <v>1</v>
      </c>
      <c r="L26" s="41" t="s">
        <v>1</v>
      </c>
      <c r="M26" s="41" t="s">
        <v>1</v>
      </c>
      <c r="N26" s="41" t="s">
        <v>1</v>
      </c>
      <c r="O26" s="42" t="s">
        <v>1</v>
      </c>
      <c r="P26" s="42" t="s">
        <v>1</v>
      </c>
      <c r="Q26" s="42" t="s">
        <v>1</v>
      </c>
      <c r="R26" s="42" t="s">
        <v>1</v>
      </c>
      <c r="S26" s="129">
        <v>3.17</v>
      </c>
      <c r="T26" s="129">
        <v>10.25</v>
      </c>
      <c r="U26" s="129">
        <v>31.51</v>
      </c>
      <c r="V26" s="42" t="s">
        <v>1</v>
      </c>
      <c r="W26" s="42" t="s">
        <v>1</v>
      </c>
      <c r="X26" s="129">
        <v>3.86</v>
      </c>
      <c r="Y26" s="129">
        <v>9.38</v>
      </c>
      <c r="Z26" s="129">
        <v>30.52</v>
      </c>
      <c r="AA26" s="42" t="s">
        <v>1</v>
      </c>
      <c r="AB26" s="42" t="s">
        <v>1</v>
      </c>
    </row>
    <row r="27" spans="1:28" s="21" customFormat="1" ht="47.25" customHeight="1">
      <c r="A27" s="87" t="s">
        <v>23</v>
      </c>
      <c r="B27" s="87"/>
      <c r="C27" s="71" t="s">
        <v>1</v>
      </c>
      <c r="D27" s="71" t="s">
        <v>1</v>
      </c>
      <c r="E27" s="71" t="s">
        <v>1</v>
      </c>
      <c r="F27" s="71" t="s">
        <v>1</v>
      </c>
      <c r="G27" s="71" t="s">
        <v>1</v>
      </c>
      <c r="H27" s="71" t="s">
        <v>1</v>
      </c>
      <c r="I27" s="71" t="s">
        <v>1</v>
      </c>
      <c r="J27" s="71" t="s">
        <v>1</v>
      </c>
      <c r="K27" s="71" t="s">
        <v>1</v>
      </c>
      <c r="L27" s="71" t="s">
        <v>1</v>
      </c>
      <c r="M27" s="71" t="s">
        <v>1</v>
      </c>
      <c r="N27" s="71" t="s">
        <v>1</v>
      </c>
      <c r="O27" s="73" t="s">
        <v>1</v>
      </c>
      <c r="P27" s="73" t="s">
        <v>1</v>
      </c>
      <c r="Q27" s="73" t="s">
        <v>1</v>
      </c>
      <c r="R27" s="73" t="s">
        <v>1</v>
      </c>
      <c r="S27" s="73" t="s">
        <v>1</v>
      </c>
      <c r="T27" s="73" t="s">
        <v>1</v>
      </c>
      <c r="U27" s="126">
        <v>30.85</v>
      </c>
      <c r="V27" s="73" t="s">
        <v>1</v>
      </c>
      <c r="W27" s="73" t="s">
        <v>1</v>
      </c>
      <c r="X27" s="73" t="s">
        <v>1</v>
      </c>
      <c r="Y27" s="73" t="s">
        <v>1</v>
      </c>
      <c r="Z27" s="126">
        <v>30.52</v>
      </c>
      <c r="AA27" s="73" t="s">
        <v>1</v>
      </c>
      <c r="AB27" s="73" t="s">
        <v>1</v>
      </c>
    </row>
    <row r="28" spans="1:23" s="21" customFormat="1" ht="21" customHeight="1">
      <c r="A28" s="22" t="s">
        <v>24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5"/>
      <c r="V28" s="24"/>
      <c r="W28" s="24"/>
    </row>
    <row r="29" spans="1:3" ht="18.75" customHeight="1">
      <c r="A29" s="22"/>
      <c r="B29" s="22"/>
      <c r="C29" s="22"/>
    </row>
  </sheetData>
  <sheetProtection/>
  <mergeCells count="57">
    <mergeCell ref="W12:W13"/>
    <mergeCell ref="S11:W11"/>
    <mergeCell ref="X11:AB11"/>
    <mergeCell ref="AB12:AB13"/>
    <mergeCell ref="AB15:AB16"/>
    <mergeCell ref="AB17:AB18"/>
    <mergeCell ref="V12:V13"/>
    <mergeCell ref="U12:U13"/>
    <mergeCell ref="V15:V16"/>
    <mergeCell ref="S15:S16"/>
    <mergeCell ref="A27:B27"/>
    <mergeCell ref="A11:A13"/>
    <mergeCell ref="R12:R13"/>
    <mergeCell ref="D12:D13"/>
    <mergeCell ref="A15:A16"/>
    <mergeCell ref="Q12:Q13"/>
    <mergeCell ref="C12:C13"/>
    <mergeCell ref="B11:B13"/>
    <mergeCell ref="A17:A18"/>
    <mergeCell ref="A26:B26"/>
    <mergeCell ref="U15:U16"/>
    <mergeCell ref="S17:S18"/>
    <mergeCell ref="T15:T16"/>
    <mergeCell ref="R15:R16"/>
    <mergeCell ref="Q15:Q16"/>
    <mergeCell ref="Q17:Q18"/>
    <mergeCell ref="U17:U18"/>
    <mergeCell ref="Z15:Z16"/>
    <mergeCell ref="X17:X18"/>
    <mergeCell ref="Y17:Y18"/>
    <mergeCell ref="Z17:Z18"/>
    <mergeCell ref="W15:W16"/>
    <mergeCell ref="W17:W18"/>
    <mergeCell ref="V17:V18"/>
    <mergeCell ref="T17:T18"/>
    <mergeCell ref="R17:R18"/>
    <mergeCell ref="T12:T13"/>
    <mergeCell ref="S12:S13"/>
    <mergeCell ref="P12:P13"/>
    <mergeCell ref="C11:R11"/>
    <mergeCell ref="L12:L13"/>
    <mergeCell ref="M12:M13"/>
    <mergeCell ref="F12:F13"/>
    <mergeCell ref="O12:O13"/>
    <mergeCell ref="E12:E13"/>
    <mergeCell ref="N12:N13"/>
    <mergeCell ref="K12:K13"/>
    <mergeCell ref="A9:AB9"/>
    <mergeCell ref="AA17:AA18"/>
    <mergeCell ref="Y12:Y13"/>
    <mergeCell ref="Z12:Z13"/>
    <mergeCell ref="AA12:AA13"/>
    <mergeCell ref="X12:X13"/>
    <mergeCell ref="X15:X16"/>
    <mergeCell ref="Y15:Y16"/>
    <mergeCell ref="AA15:AA16"/>
    <mergeCell ref="G12:J12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B29"/>
  <sheetViews>
    <sheetView tabSelected="1"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1" width="7.625" style="4" customWidth="1"/>
    <col min="2" max="2" width="44.25390625" style="4" customWidth="1"/>
    <col min="3" max="11" width="16.00390625" style="5" customWidth="1"/>
    <col min="12" max="13" width="18.75390625" style="5" customWidth="1"/>
    <col min="14" max="17" width="15.375" style="5" customWidth="1"/>
    <col min="18" max="18" width="15.00390625" style="5" customWidth="1"/>
    <col min="19" max="19" width="17.875" style="5" customWidth="1"/>
    <col min="20" max="20" width="19.25390625" style="5" customWidth="1"/>
    <col min="21" max="21" width="18.75390625" style="5" customWidth="1"/>
    <col min="22" max="22" width="16.75390625" style="5" customWidth="1"/>
    <col min="23" max="23" width="17.625" style="5" customWidth="1"/>
    <col min="24" max="24" width="19.75390625" style="5" customWidth="1"/>
    <col min="25" max="25" width="19.625" style="5" customWidth="1"/>
    <col min="26" max="26" width="18.25390625" style="5" customWidth="1"/>
    <col min="27" max="27" width="15.875" style="5" customWidth="1"/>
    <col min="28" max="28" width="14.00390625" style="5" customWidth="1"/>
    <col min="29" max="16384" width="9.125" style="5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28" ht="42" customHeight="1">
      <c r="A9" s="6" t="s">
        <v>92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3:28" ht="15.75">
      <c r="C10" s="7"/>
      <c r="D10" s="7"/>
      <c r="E10" s="7"/>
      <c r="F10" s="7"/>
      <c r="G10" s="7"/>
      <c r="H10" s="7"/>
      <c r="I10" s="7"/>
      <c r="J10" s="7"/>
      <c r="K10" s="7"/>
      <c r="R10" s="8"/>
      <c r="S10" s="8"/>
      <c r="T10" s="8"/>
      <c r="AB10" s="9" t="s">
        <v>25</v>
      </c>
    </row>
    <row r="11" spans="1:28" ht="45.75" customHeight="1">
      <c r="A11" s="10" t="s">
        <v>2</v>
      </c>
      <c r="B11" s="10" t="s">
        <v>3</v>
      </c>
      <c r="C11" s="11" t="s">
        <v>4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 t="s">
        <v>27</v>
      </c>
      <c r="T11" s="13"/>
      <c r="U11" s="13"/>
      <c r="V11" s="13"/>
      <c r="W11" s="14"/>
      <c r="X11" s="12" t="s">
        <v>28</v>
      </c>
      <c r="Y11" s="13"/>
      <c r="Z11" s="13"/>
      <c r="AA11" s="13"/>
      <c r="AB11" s="14"/>
    </row>
    <row r="12" spans="1:28" ht="18.75" customHeight="1">
      <c r="A12" s="10"/>
      <c r="B12" s="10"/>
      <c r="C12" s="10" t="s">
        <v>5</v>
      </c>
      <c r="D12" s="10" t="s">
        <v>6</v>
      </c>
      <c r="E12" s="10" t="s">
        <v>26</v>
      </c>
      <c r="F12" s="10" t="s">
        <v>7</v>
      </c>
      <c r="G12" s="11" t="s">
        <v>8</v>
      </c>
      <c r="H12" s="11"/>
      <c r="I12" s="11"/>
      <c r="J12" s="11"/>
      <c r="K12" s="10" t="s">
        <v>9</v>
      </c>
      <c r="L12" s="10" t="s">
        <v>10</v>
      </c>
      <c r="M12" s="10" t="s">
        <v>11</v>
      </c>
      <c r="N12" s="10" t="s">
        <v>12</v>
      </c>
      <c r="O12" s="10" t="s">
        <v>13</v>
      </c>
      <c r="P12" s="10" t="s">
        <v>14</v>
      </c>
      <c r="Q12" s="10" t="s">
        <v>15</v>
      </c>
      <c r="R12" s="10" t="s">
        <v>16</v>
      </c>
      <c r="S12" s="1" t="s">
        <v>91</v>
      </c>
      <c r="T12" s="1" t="s">
        <v>90</v>
      </c>
      <c r="U12" s="1" t="s">
        <v>89</v>
      </c>
      <c r="V12" s="1" t="s">
        <v>17</v>
      </c>
      <c r="W12" s="2" t="s">
        <v>29</v>
      </c>
      <c r="X12" s="1" t="s">
        <v>91</v>
      </c>
      <c r="Y12" s="1" t="s">
        <v>90</v>
      </c>
      <c r="Z12" s="1" t="s">
        <v>89</v>
      </c>
      <c r="AA12" s="1" t="s">
        <v>17</v>
      </c>
      <c r="AB12" s="2" t="s">
        <v>29</v>
      </c>
    </row>
    <row r="13" spans="1:28" s="17" customFormat="1" ht="72" customHeight="1">
      <c r="A13" s="10"/>
      <c r="B13" s="10"/>
      <c r="C13" s="10"/>
      <c r="D13" s="10"/>
      <c r="E13" s="10"/>
      <c r="F13" s="10"/>
      <c r="G13" s="15" t="s">
        <v>18</v>
      </c>
      <c r="H13" s="15" t="s">
        <v>19</v>
      </c>
      <c r="I13" s="16" t="s">
        <v>20</v>
      </c>
      <c r="J13" s="16" t="s">
        <v>21</v>
      </c>
      <c r="K13" s="10"/>
      <c r="L13" s="10"/>
      <c r="M13" s="10"/>
      <c r="N13" s="10"/>
      <c r="O13" s="10"/>
      <c r="P13" s="10"/>
      <c r="Q13" s="10"/>
      <c r="R13" s="10"/>
      <c r="S13" s="1"/>
      <c r="T13" s="1"/>
      <c r="U13" s="1"/>
      <c r="V13" s="1"/>
      <c r="W13" s="3"/>
      <c r="X13" s="1"/>
      <c r="Y13" s="1"/>
      <c r="Z13" s="1"/>
      <c r="AA13" s="1"/>
      <c r="AB13" s="3"/>
    </row>
    <row r="14" spans="1:28" s="17" customFormat="1" ht="24" customHeight="1">
      <c r="A14" s="18">
        <v>1</v>
      </c>
      <c r="B14" s="19">
        <v>2</v>
      </c>
      <c r="C14" s="18">
        <v>3</v>
      </c>
      <c r="D14" s="18">
        <v>4</v>
      </c>
      <c r="E14" s="18"/>
      <c r="F14" s="18">
        <v>5</v>
      </c>
      <c r="G14" s="18">
        <v>6</v>
      </c>
      <c r="H14" s="18">
        <v>7</v>
      </c>
      <c r="I14" s="18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8">
        <v>14</v>
      </c>
      <c r="P14" s="18"/>
      <c r="Q14" s="18">
        <v>15</v>
      </c>
      <c r="R14" s="18">
        <v>16</v>
      </c>
      <c r="S14" s="18">
        <v>17</v>
      </c>
      <c r="T14" s="18">
        <v>18</v>
      </c>
      <c r="U14" s="18">
        <v>19</v>
      </c>
      <c r="V14" s="18">
        <v>20</v>
      </c>
      <c r="W14" s="18">
        <v>21</v>
      </c>
      <c r="X14" s="18">
        <v>22</v>
      </c>
      <c r="Y14" s="18">
        <v>23</v>
      </c>
      <c r="Z14" s="18">
        <v>24</v>
      </c>
      <c r="AA14" s="18">
        <v>25</v>
      </c>
      <c r="AB14" s="18">
        <v>26</v>
      </c>
    </row>
    <row r="15" spans="1:28" s="20" customFormat="1" ht="47.25" customHeight="1">
      <c r="A15" s="82">
        <v>1</v>
      </c>
      <c r="B15" s="118" t="s">
        <v>30</v>
      </c>
      <c r="C15" s="41">
        <v>6131969</v>
      </c>
      <c r="D15" s="41">
        <v>1258047</v>
      </c>
      <c r="E15" s="41">
        <v>0</v>
      </c>
      <c r="F15" s="41">
        <v>151699085</v>
      </c>
      <c r="G15" s="41">
        <v>1190550</v>
      </c>
      <c r="H15" s="41">
        <v>98184</v>
      </c>
      <c r="I15" s="41">
        <v>1371498</v>
      </c>
      <c r="J15" s="41">
        <v>3515723</v>
      </c>
      <c r="K15" s="41">
        <v>109394</v>
      </c>
      <c r="L15" s="41">
        <f>F15+(G15+H15+I15+J15)*10+K15</f>
        <v>213568029</v>
      </c>
      <c r="M15" s="41">
        <v>435457553</v>
      </c>
      <c r="N15" s="42">
        <f>(C15-(D15+E15))/L15</f>
        <v>0.02282140272971288</v>
      </c>
      <c r="O15" s="42">
        <f>0.04*0.3</f>
        <v>0.012</v>
      </c>
      <c r="P15" s="41" t="str">
        <f>IF(N15&gt;O15,"ИӘ","ЖОҚ")</f>
        <v>ИӘ</v>
      </c>
      <c r="Q15" s="43">
        <f>N15+N16</f>
        <v>0.07572953373737354</v>
      </c>
      <c r="R15" s="44" t="str">
        <f>IF(Q15&gt;=0.04,"ИӘ","ЖОҚ")</f>
        <v>ИӘ</v>
      </c>
      <c r="S15" s="119" t="s">
        <v>0</v>
      </c>
      <c r="T15" s="119" t="s">
        <v>0</v>
      </c>
      <c r="U15" s="119" t="s">
        <v>0</v>
      </c>
      <c r="V15" s="119" t="s">
        <v>0</v>
      </c>
      <c r="W15" s="45" t="s">
        <v>0</v>
      </c>
      <c r="X15" s="119">
        <v>4.71</v>
      </c>
      <c r="Y15" s="119">
        <v>5.67</v>
      </c>
      <c r="Z15" s="119">
        <v>34.05</v>
      </c>
      <c r="AA15" s="119">
        <v>23.78</v>
      </c>
      <c r="AB15" s="44" t="str">
        <f>IF(Z15&gt;AA15,"ИӘ","ЖОҚ")</f>
        <v>ИӘ</v>
      </c>
    </row>
    <row r="16" spans="1:28" s="17" customFormat="1" ht="47.25" customHeight="1">
      <c r="A16" s="83"/>
      <c r="B16" s="120" t="s">
        <v>31</v>
      </c>
      <c r="C16" s="50">
        <v>12453352</v>
      </c>
      <c r="D16" s="50">
        <v>1123185</v>
      </c>
      <c r="E16" s="50">
        <v>0</v>
      </c>
      <c r="F16" s="50">
        <v>151699085</v>
      </c>
      <c r="G16" s="50">
        <v>1190550</v>
      </c>
      <c r="H16" s="50">
        <v>98184</v>
      </c>
      <c r="I16" s="50">
        <v>1371498</v>
      </c>
      <c r="J16" s="50">
        <v>3515723</v>
      </c>
      <c r="K16" s="50">
        <v>689300</v>
      </c>
      <c r="L16" s="50">
        <f>F16+(G16+H16+I16+J16)*10+K16</f>
        <v>214147935</v>
      </c>
      <c r="M16" s="50">
        <v>435457553</v>
      </c>
      <c r="N16" s="51">
        <f>(C16-(D16+E16))/L16</f>
        <v>0.05290813100766066</v>
      </c>
      <c r="O16" s="51">
        <f>0.04*0.7</f>
        <v>0.027999999999999997</v>
      </c>
      <c r="P16" s="50" t="str">
        <f>IF(N16&gt;O16,"ИӘ","ЖОҚ")</f>
        <v>ИӘ</v>
      </c>
      <c r="Q16" s="52"/>
      <c r="R16" s="53"/>
      <c r="S16" s="121"/>
      <c r="T16" s="121"/>
      <c r="U16" s="121"/>
      <c r="V16" s="121"/>
      <c r="W16" s="55"/>
      <c r="X16" s="121"/>
      <c r="Y16" s="121"/>
      <c r="Z16" s="121"/>
      <c r="AA16" s="121"/>
      <c r="AB16" s="53"/>
    </row>
    <row r="17" spans="1:28" ht="60" customHeight="1">
      <c r="A17" s="58">
        <v>2</v>
      </c>
      <c r="B17" s="123" t="s">
        <v>32</v>
      </c>
      <c r="C17" s="50">
        <v>3322172</v>
      </c>
      <c r="D17" s="50">
        <v>71345</v>
      </c>
      <c r="E17" s="50">
        <v>0</v>
      </c>
      <c r="F17" s="50">
        <v>57004613</v>
      </c>
      <c r="G17" s="50">
        <v>855369</v>
      </c>
      <c r="H17" s="50">
        <v>308852</v>
      </c>
      <c r="I17" s="50">
        <v>2783581</v>
      </c>
      <c r="J17" s="50">
        <v>752708</v>
      </c>
      <c r="K17" s="50">
        <v>390574</v>
      </c>
      <c r="L17" s="50">
        <f>F17+(G17+H17+I17+J17)*10+K17</f>
        <v>104400287</v>
      </c>
      <c r="M17" s="50">
        <v>341329326</v>
      </c>
      <c r="N17" s="51">
        <f>(C17-(D17+E17))/L17</f>
        <v>0.031138104055212033</v>
      </c>
      <c r="O17" s="51">
        <f>0.04*0.2</f>
        <v>0.008</v>
      </c>
      <c r="P17" s="50" t="str">
        <f>IF(N17&gt;O17,"ИӘ","ЖОҚ")</f>
        <v>ИӘ</v>
      </c>
      <c r="Q17" s="52">
        <f>N17+N18</f>
        <v>0.11204686826199485</v>
      </c>
      <c r="R17" s="53" t="str">
        <f>IF(Q17&gt;=0.04,"ИӘ","ЖОҚ")</f>
        <v>ИӘ</v>
      </c>
      <c r="S17" s="121">
        <v>4.53</v>
      </c>
      <c r="T17" s="121">
        <v>14.88</v>
      </c>
      <c r="U17" s="121">
        <v>45.38</v>
      </c>
      <c r="V17" s="121">
        <v>16.89</v>
      </c>
      <c r="W17" s="53" t="str">
        <f>IF(U17&gt;V17,"ИӘ","ЖОҚ")</f>
        <v>ИӘ</v>
      </c>
      <c r="X17" s="121">
        <v>3.37</v>
      </c>
      <c r="Y17" s="121">
        <v>11.2</v>
      </c>
      <c r="Z17" s="121">
        <v>40.72</v>
      </c>
      <c r="AA17" s="121">
        <v>23.78</v>
      </c>
      <c r="AB17" s="53" t="str">
        <f>IF(Z17&gt;AA17,"ИӘ","ЖОҚ")</f>
        <v>ИӘ</v>
      </c>
    </row>
    <row r="18" spans="1:28" s="17" customFormat="1" ht="47.25" customHeight="1">
      <c r="A18" s="58"/>
      <c r="B18" s="120" t="s">
        <v>33</v>
      </c>
      <c r="C18" s="50">
        <v>8911589</v>
      </c>
      <c r="D18" s="50">
        <v>474506</v>
      </c>
      <c r="E18" s="50">
        <v>0</v>
      </c>
      <c r="F18" s="50">
        <v>57004613</v>
      </c>
      <c r="G18" s="50">
        <v>855368</v>
      </c>
      <c r="H18" s="50">
        <v>308852</v>
      </c>
      <c r="I18" s="50">
        <v>2783581</v>
      </c>
      <c r="J18" s="50">
        <v>752708</v>
      </c>
      <c r="K18" s="50">
        <v>269272</v>
      </c>
      <c r="L18" s="50">
        <f>F18+(G18+H18+I18+J18)*10+K18</f>
        <v>104278975</v>
      </c>
      <c r="M18" s="50">
        <v>341329326</v>
      </c>
      <c r="N18" s="51">
        <f>(C18-(D18+E18))/L18</f>
        <v>0.08090876420678282</v>
      </c>
      <c r="O18" s="51">
        <f>0.04*0.8</f>
        <v>0.032</v>
      </c>
      <c r="P18" s="50" t="str">
        <f>IF(N18&gt;O18,"ИӘ","ЖОҚ")</f>
        <v>ИӘ</v>
      </c>
      <c r="Q18" s="52"/>
      <c r="R18" s="53"/>
      <c r="S18" s="121"/>
      <c r="T18" s="121"/>
      <c r="U18" s="121"/>
      <c r="V18" s="121"/>
      <c r="W18" s="53"/>
      <c r="X18" s="121"/>
      <c r="Y18" s="121"/>
      <c r="Z18" s="121"/>
      <c r="AA18" s="121"/>
      <c r="AB18" s="53"/>
    </row>
    <row r="19" spans="1:28" s="17" customFormat="1" ht="47.25" customHeight="1">
      <c r="A19" s="84">
        <v>3</v>
      </c>
      <c r="B19" s="123" t="s">
        <v>34</v>
      </c>
      <c r="C19" s="50">
        <v>4322416</v>
      </c>
      <c r="D19" s="50">
        <v>209968</v>
      </c>
      <c r="E19" s="50">
        <v>0</v>
      </c>
      <c r="F19" s="50">
        <v>42201236</v>
      </c>
      <c r="G19" s="50">
        <v>826008</v>
      </c>
      <c r="H19" s="50">
        <v>98175</v>
      </c>
      <c r="I19" s="50">
        <v>718931</v>
      </c>
      <c r="J19" s="50">
        <v>207714</v>
      </c>
      <c r="K19" s="50">
        <v>19937</v>
      </c>
      <c r="L19" s="50">
        <f>F19+(G19+H19+I19+J19)*10+K19</f>
        <v>60729453</v>
      </c>
      <c r="M19" s="50">
        <v>101134114</v>
      </c>
      <c r="N19" s="51">
        <f>(C19-(D19+E19))/L19</f>
        <v>0.06771752085433735</v>
      </c>
      <c r="O19" s="51">
        <v>0.04</v>
      </c>
      <c r="P19" s="50" t="str">
        <f>IF(N19&gt;O19,"ИӘ","ЖОҚ")</f>
        <v>ИӘ</v>
      </c>
      <c r="Q19" s="51" t="s">
        <v>1</v>
      </c>
      <c r="R19" s="51" t="s">
        <v>1</v>
      </c>
      <c r="S19" s="124">
        <v>5.05</v>
      </c>
      <c r="T19" s="124">
        <v>8.99</v>
      </c>
      <c r="U19" s="124">
        <v>22.43</v>
      </c>
      <c r="V19" s="124">
        <v>16.89</v>
      </c>
      <c r="W19" s="50" t="str">
        <f>IF(U19&gt;V19,"ИӘ","ЖОҚ")</f>
        <v>ИӘ</v>
      </c>
      <c r="X19" s="124">
        <v>4.31</v>
      </c>
      <c r="Y19" s="124">
        <v>9.59</v>
      </c>
      <c r="Z19" s="124">
        <v>23.11</v>
      </c>
      <c r="AA19" s="124">
        <v>23.78</v>
      </c>
      <c r="AB19" s="50" t="str">
        <f>IF(Z19&gt;AA19,"ИӘ","ЖОҚ")</f>
        <v>ЖОҚ</v>
      </c>
    </row>
    <row r="20" spans="1:28" s="17" customFormat="1" ht="51" customHeight="1">
      <c r="A20" s="84">
        <v>4</v>
      </c>
      <c r="B20" s="123" t="s">
        <v>36</v>
      </c>
      <c r="C20" s="50">
        <v>42918995</v>
      </c>
      <c r="D20" s="50">
        <v>1125594</v>
      </c>
      <c r="E20" s="50">
        <v>0</v>
      </c>
      <c r="F20" s="50">
        <v>175633053</v>
      </c>
      <c r="G20" s="50">
        <v>243643</v>
      </c>
      <c r="H20" s="50">
        <v>181063</v>
      </c>
      <c r="I20" s="50">
        <v>11121536</v>
      </c>
      <c r="J20" s="50">
        <v>2033019</v>
      </c>
      <c r="K20" s="50">
        <v>3085473</v>
      </c>
      <c r="L20" s="50">
        <f>F20+(G20+H20+I20+J20)*10+K20</f>
        <v>314511136</v>
      </c>
      <c r="M20" s="50">
        <v>1213094311</v>
      </c>
      <c r="N20" s="51">
        <f>(C20-(D20+E20))/L20</f>
        <v>0.13288369223276086</v>
      </c>
      <c r="O20" s="51">
        <v>0.04</v>
      </c>
      <c r="P20" s="50" t="str">
        <f>IF(N20&gt;O20,"ИӘ","ЖОҚ")</f>
        <v>ИӘ</v>
      </c>
      <c r="Q20" s="51" t="s">
        <v>1</v>
      </c>
      <c r="R20" s="51" t="s">
        <v>1</v>
      </c>
      <c r="S20" s="124">
        <v>1.84</v>
      </c>
      <c r="T20" s="124">
        <v>8.99</v>
      </c>
      <c r="U20" s="124">
        <v>33.59</v>
      </c>
      <c r="V20" s="124">
        <v>16.89</v>
      </c>
      <c r="W20" s="50" t="str">
        <f>IF(U20&gt;V20,"ИӘ","ЖОҚ")</f>
        <v>ИӘ</v>
      </c>
      <c r="X20" s="124">
        <v>4.37</v>
      </c>
      <c r="Y20" s="124">
        <v>9.55</v>
      </c>
      <c r="Z20" s="124">
        <v>34.28</v>
      </c>
      <c r="AA20" s="124">
        <v>23.78</v>
      </c>
      <c r="AB20" s="50" t="str">
        <f>IF(Z20&gt;AA20,"ИӘ","ЖОҚ")</f>
        <v>ИӘ</v>
      </c>
    </row>
    <row r="21" spans="1:28" s="17" customFormat="1" ht="47.25" customHeight="1">
      <c r="A21" s="84">
        <v>5</v>
      </c>
      <c r="B21" s="123" t="s">
        <v>37</v>
      </c>
      <c r="C21" s="50">
        <v>3077015</v>
      </c>
      <c r="D21" s="50">
        <v>35479</v>
      </c>
      <c r="E21" s="50">
        <v>0</v>
      </c>
      <c r="F21" s="50">
        <v>25552144</v>
      </c>
      <c r="G21" s="50">
        <v>1067367</v>
      </c>
      <c r="H21" s="50">
        <v>92513</v>
      </c>
      <c r="I21" s="50">
        <v>479</v>
      </c>
      <c r="J21" s="50">
        <v>72433</v>
      </c>
      <c r="K21" s="50">
        <v>191366</v>
      </c>
      <c r="L21" s="50">
        <f>F21+(G21+H21+I21+J21)*10+K21</f>
        <v>38071430</v>
      </c>
      <c r="M21" s="50">
        <v>158281555</v>
      </c>
      <c r="N21" s="51">
        <f>(C21-(D21+E21))/L21</f>
        <v>0.07989024840937155</v>
      </c>
      <c r="O21" s="51">
        <v>0.04</v>
      </c>
      <c r="P21" s="50" t="str">
        <f>IF(N21&gt;O21,"ИӘ","ЖОҚ")</f>
        <v>ИӘ</v>
      </c>
      <c r="Q21" s="51" t="s">
        <v>1</v>
      </c>
      <c r="R21" s="51" t="s">
        <v>1</v>
      </c>
      <c r="S21" s="124">
        <v>4.59</v>
      </c>
      <c r="T21" s="124">
        <v>14.85</v>
      </c>
      <c r="U21" s="124">
        <v>31.4</v>
      </c>
      <c r="V21" s="124">
        <v>16.89</v>
      </c>
      <c r="W21" s="50" t="str">
        <f>IF(U21&gt;V21,"ИӘ","ЖОҚ")</f>
        <v>ИӘ</v>
      </c>
      <c r="X21" s="124">
        <v>3.65</v>
      </c>
      <c r="Y21" s="124">
        <v>12.24</v>
      </c>
      <c r="Z21" s="124">
        <v>28.42</v>
      </c>
      <c r="AA21" s="124">
        <v>23.78</v>
      </c>
      <c r="AB21" s="50" t="str">
        <f>IF(Z21&gt;AA21,"ИӘ","ЖОҚ")</f>
        <v>ИӘ</v>
      </c>
    </row>
    <row r="22" spans="1:28" s="17" customFormat="1" ht="47.25" customHeight="1">
      <c r="A22" s="84">
        <v>6</v>
      </c>
      <c r="B22" s="123" t="s">
        <v>38</v>
      </c>
      <c r="C22" s="50">
        <v>6442354</v>
      </c>
      <c r="D22" s="50">
        <v>311045</v>
      </c>
      <c r="E22" s="50">
        <v>0</v>
      </c>
      <c r="F22" s="50">
        <v>97992936</v>
      </c>
      <c r="G22" s="50">
        <v>1103244</v>
      </c>
      <c r="H22" s="50">
        <v>123364</v>
      </c>
      <c r="I22" s="50">
        <v>1313917</v>
      </c>
      <c r="J22" s="50">
        <v>560696</v>
      </c>
      <c r="K22" s="50">
        <v>350985</v>
      </c>
      <c r="L22" s="50">
        <f>F22+(G22+H22+I22+J22)*10+K22</f>
        <v>129356131</v>
      </c>
      <c r="M22" s="50">
        <v>268062892</v>
      </c>
      <c r="N22" s="51">
        <f>(C22-(D22+E22))/L22</f>
        <v>0.04739867335704405</v>
      </c>
      <c r="O22" s="51">
        <v>0.04</v>
      </c>
      <c r="P22" s="50" t="str">
        <f>IF(N22&gt;O22,"ИӘ","ЖОҚ")</f>
        <v>ИӘ</v>
      </c>
      <c r="Q22" s="51" t="s">
        <v>1</v>
      </c>
      <c r="R22" s="51" t="s">
        <v>1</v>
      </c>
      <c r="S22" s="124">
        <v>4.45</v>
      </c>
      <c r="T22" s="124">
        <v>17.59</v>
      </c>
      <c r="U22" s="124">
        <v>32.17</v>
      </c>
      <c r="V22" s="124">
        <v>16.89</v>
      </c>
      <c r="W22" s="50" t="str">
        <f>IF(U22&gt;V22,"ИӘ","ЖОҚ")</f>
        <v>ИӘ</v>
      </c>
      <c r="X22" s="124">
        <v>3.57</v>
      </c>
      <c r="Y22" s="124">
        <v>13.77</v>
      </c>
      <c r="Z22" s="124">
        <v>27.87</v>
      </c>
      <c r="AA22" s="124">
        <v>23.78</v>
      </c>
      <c r="AB22" s="50" t="str">
        <f>IF(Z22&gt;AA22,"ИӘ","ЖОҚ")</f>
        <v>ИӘ</v>
      </c>
    </row>
    <row r="23" spans="1:28" s="17" customFormat="1" ht="47.25" customHeight="1">
      <c r="A23" s="84">
        <v>7</v>
      </c>
      <c r="B23" s="123" t="s">
        <v>39</v>
      </c>
      <c r="C23" s="50">
        <v>278938</v>
      </c>
      <c r="D23" s="50">
        <v>2361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24343</v>
      </c>
      <c r="L23" s="50">
        <f>F23+(G23+H23+I23+J23)*10+K23</f>
        <v>24343</v>
      </c>
      <c r="M23" s="50">
        <v>0</v>
      </c>
      <c r="N23" s="51" t="s">
        <v>0</v>
      </c>
      <c r="O23" s="51" t="s">
        <v>0</v>
      </c>
      <c r="P23" s="51" t="s">
        <v>0</v>
      </c>
      <c r="Q23" s="51" t="s">
        <v>1</v>
      </c>
      <c r="R23" s="51" t="s">
        <v>1</v>
      </c>
      <c r="S23" s="51" t="s">
        <v>0</v>
      </c>
      <c r="T23" s="51" t="s">
        <v>0</v>
      </c>
      <c r="U23" s="51" t="s">
        <v>0</v>
      </c>
      <c r="V23" s="51" t="s">
        <v>0</v>
      </c>
      <c r="W23" s="51" t="s">
        <v>0</v>
      </c>
      <c r="X23" s="51" t="s">
        <v>0</v>
      </c>
      <c r="Y23" s="51" t="s">
        <v>0</v>
      </c>
      <c r="Z23" s="51" t="s">
        <v>0</v>
      </c>
      <c r="AA23" s="51" t="s">
        <v>0</v>
      </c>
      <c r="AB23" s="51" t="s">
        <v>0</v>
      </c>
    </row>
    <row r="24" spans="1:28" s="17" customFormat="1" ht="47.25" customHeight="1">
      <c r="A24" s="84">
        <v>8</v>
      </c>
      <c r="B24" s="123" t="s">
        <v>40</v>
      </c>
      <c r="C24" s="50">
        <v>5178858</v>
      </c>
      <c r="D24" s="50">
        <v>99437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257436</v>
      </c>
      <c r="L24" s="50">
        <f>F24+(G24+H24+I24+J24)*10+K24</f>
        <v>257436</v>
      </c>
      <c r="M24" s="50">
        <v>0</v>
      </c>
      <c r="N24" s="51" t="s">
        <v>0</v>
      </c>
      <c r="O24" s="51" t="s">
        <v>0</v>
      </c>
      <c r="P24" s="51" t="s">
        <v>0</v>
      </c>
      <c r="Q24" s="51" t="s">
        <v>1</v>
      </c>
      <c r="R24" s="51" t="s">
        <v>1</v>
      </c>
      <c r="S24" s="51" t="s">
        <v>0</v>
      </c>
      <c r="T24" s="51" t="s">
        <v>0</v>
      </c>
      <c r="U24" s="51" t="s">
        <v>0</v>
      </c>
      <c r="V24" s="51" t="s">
        <v>0</v>
      </c>
      <c r="W24" s="51" t="s">
        <v>0</v>
      </c>
      <c r="X24" s="51" t="s">
        <v>0</v>
      </c>
      <c r="Y24" s="51" t="s">
        <v>0</v>
      </c>
      <c r="Z24" s="51" t="s">
        <v>0</v>
      </c>
      <c r="AA24" s="51" t="s">
        <v>0</v>
      </c>
      <c r="AB24" s="51" t="s">
        <v>0</v>
      </c>
    </row>
    <row r="25" spans="1:28" s="17" customFormat="1" ht="47.25" customHeight="1">
      <c r="A25" s="98">
        <v>9</v>
      </c>
      <c r="B25" s="127" t="s">
        <v>41</v>
      </c>
      <c r="C25" s="100">
        <v>2511116</v>
      </c>
      <c r="D25" s="100">
        <v>9795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f>F25+(G25+H25+I25+J25)*10+K25</f>
        <v>0</v>
      </c>
      <c r="M25" s="100">
        <v>0</v>
      </c>
      <c r="N25" s="101" t="s">
        <v>0</v>
      </c>
      <c r="O25" s="101" t="s">
        <v>0</v>
      </c>
      <c r="P25" s="101" t="s">
        <v>0</v>
      </c>
      <c r="Q25" s="101" t="s">
        <v>1</v>
      </c>
      <c r="R25" s="101" t="s">
        <v>1</v>
      </c>
      <c r="S25" s="101" t="s">
        <v>0</v>
      </c>
      <c r="T25" s="101" t="s">
        <v>0</v>
      </c>
      <c r="U25" s="101" t="s">
        <v>0</v>
      </c>
      <c r="V25" s="101" t="s">
        <v>0</v>
      </c>
      <c r="W25" s="101" t="s">
        <v>0</v>
      </c>
      <c r="X25" s="101" t="s">
        <v>0</v>
      </c>
      <c r="Y25" s="101" t="s">
        <v>0</v>
      </c>
      <c r="Z25" s="101" t="s">
        <v>0</v>
      </c>
      <c r="AA25" s="101" t="s">
        <v>0</v>
      </c>
      <c r="AB25" s="101" t="s">
        <v>0</v>
      </c>
    </row>
    <row r="26" spans="1:28" s="21" customFormat="1" ht="47.25" customHeight="1">
      <c r="A26" s="86" t="s">
        <v>22</v>
      </c>
      <c r="B26" s="86"/>
      <c r="C26" s="41" t="s">
        <v>1</v>
      </c>
      <c r="D26" s="41" t="s">
        <v>1</v>
      </c>
      <c r="E26" s="41" t="s">
        <v>1</v>
      </c>
      <c r="F26" s="41" t="s">
        <v>1</v>
      </c>
      <c r="G26" s="41" t="s">
        <v>1</v>
      </c>
      <c r="H26" s="41" t="s">
        <v>1</v>
      </c>
      <c r="I26" s="41" t="s">
        <v>1</v>
      </c>
      <c r="J26" s="41" t="s">
        <v>1</v>
      </c>
      <c r="K26" s="41" t="s">
        <v>1</v>
      </c>
      <c r="L26" s="41" t="s">
        <v>1</v>
      </c>
      <c r="M26" s="41" t="s">
        <v>1</v>
      </c>
      <c r="N26" s="41" t="s">
        <v>1</v>
      </c>
      <c r="O26" s="42" t="s">
        <v>1</v>
      </c>
      <c r="P26" s="42" t="s">
        <v>1</v>
      </c>
      <c r="Q26" s="42" t="s">
        <v>1</v>
      </c>
      <c r="R26" s="42" t="s">
        <v>1</v>
      </c>
      <c r="S26" s="129">
        <v>2.92</v>
      </c>
      <c r="T26" s="129">
        <v>9.57</v>
      </c>
      <c r="U26" s="129">
        <v>34.29</v>
      </c>
      <c r="V26" s="42" t="s">
        <v>1</v>
      </c>
      <c r="W26" s="42" t="s">
        <v>1</v>
      </c>
      <c r="X26" s="129">
        <v>4.21</v>
      </c>
      <c r="Y26" s="129">
        <v>8.97</v>
      </c>
      <c r="Z26" s="130">
        <v>33.6</v>
      </c>
      <c r="AA26" s="42" t="s">
        <v>1</v>
      </c>
      <c r="AB26" s="42" t="s">
        <v>1</v>
      </c>
    </row>
    <row r="27" spans="1:28" s="21" customFormat="1" ht="47.25" customHeight="1">
      <c r="A27" s="87" t="s">
        <v>23</v>
      </c>
      <c r="B27" s="87"/>
      <c r="C27" s="71" t="s">
        <v>1</v>
      </c>
      <c r="D27" s="71" t="s">
        <v>1</v>
      </c>
      <c r="E27" s="71" t="s">
        <v>1</v>
      </c>
      <c r="F27" s="71" t="s">
        <v>1</v>
      </c>
      <c r="G27" s="71" t="s">
        <v>1</v>
      </c>
      <c r="H27" s="71" t="s">
        <v>1</v>
      </c>
      <c r="I27" s="71" t="s">
        <v>1</v>
      </c>
      <c r="J27" s="71" t="s">
        <v>1</v>
      </c>
      <c r="K27" s="71" t="s">
        <v>1</v>
      </c>
      <c r="L27" s="71" t="s">
        <v>1</v>
      </c>
      <c r="M27" s="71" t="s">
        <v>1</v>
      </c>
      <c r="N27" s="71" t="s">
        <v>1</v>
      </c>
      <c r="O27" s="73" t="s">
        <v>1</v>
      </c>
      <c r="P27" s="73" t="s">
        <v>1</v>
      </c>
      <c r="Q27" s="73" t="s">
        <v>1</v>
      </c>
      <c r="R27" s="73" t="s">
        <v>1</v>
      </c>
      <c r="S27" s="73" t="s">
        <v>1</v>
      </c>
      <c r="T27" s="73" t="s">
        <v>1</v>
      </c>
      <c r="U27" s="126">
        <v>33.78</v>
      </c>
      <c r="V27" s="73" t="s">
        <v>1</v>
      </c>
      <c r="W27" s="73" t="s">
        <v>1</v>
      </c>
      <c r="X27" s="73" t="s">
        <v>1</v>
      </c>
      <c r="Y27" s="73" t="s">
        <v>1</v>
      </c>
      <c r="Z27" s="126">
        <v>33.98</v>
      </c>
      <c r="AA27" s="73" t="s">
        <v>1</v>
      </c>
      <c r="AB27" s="73" t="s">
        <v>1</v>
      </c>
    </row>
    <row r="28" spans="1:23" s="21" customFormat="1" ht="21" customHeight="1">
      <c r="A28" s="22" t="s">
        <v>24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5"/>
      <c r="V28" s="24"/>
      <c r="W28" s="24"/>
    </row>
    <row r="29" spans="1:3" ht="18.75" customHeight="1">
      <c r="A29" s="22" t="s">
        <v>88</v>
      </c>
      <c r="B29" s="22"/>
      <c r="C29" s="22"/>
    </row>
  </sheetData>
  <sheetProtection/>
  <mergeCells count="57">
    <mergeCell ref="A9:AB9"/>
    <mergeCell ref="AA17:AA18"/>
    <mergeCell ref="Y12:Y13"/>
    <mergeCell ref="Z12:Z13"/>
    <mergeCell ref="AA12:AA13"/>
    <mergeCell ref="X12:X13"/>
    <mergeCell ref="X15:X16"/>
    <mergeCell ref="Y15:Y16"/>
    <mergeCell ref="AA15:AA16"/>
    <mergeCell ref="G12:J12"/>
    <mergeCell ref="C11:R11"/>
    <mergeCell ref="L12:L13"/>
    <mergeCell ref="M12:M13"/>
    <mergeCell ref="F12:F13"/>
    <mergeCell ref="O12:O13"/>
    <mergeCell ref="E12:E13"/>
    <mergeCell ref="N12:N13"/>
    <mergeCell ref="K12:K13"/>
    <mergeCell ref="V17:V18"/>
    <mergeCell ref="T17:T18"/>
    <mergeCell ref="R17:R18"/>
    <mergeCell ref="T12:T13"/>
    <mergeCell ref="S12:S13"/>
    <mergeCell ref="P12:P13"/>
    <mergeCell ref="Z15:Z16"/>
    <mergeCell ref="X17:X18"/>
    <mergeCell ref="Y17:Y18"/>
    <mergeCell ref="Z17:Z18"/>
    <mergeCell ref="W15:W16"/>
    <mergeCell ref="W17:W18"/>
    <mergeCell ref="U15:U16"/>
    <mergeCell ref="S17:S18"/>
    <mergeCell ref="T15:T16"/>
    <mergeCell ref="R15:R16"/>
    <mergeCell ref="Q15:Q16"/>
    <mergeCell ref="Q17:Q18"/>
    <mergeCell ref="U17:U18"/>
    <mergeCell ref="A27:B27"/>
    <mergeCell ref="A11:A13"/>
    <mergeCell ref="R12:R13"/>
    <mergeCell ref="D12:D13"/>
    <mergeCell ref="A15:A16"/>
    <mergeCell ref="Q12:Q13"/>
    <mergeCell ref="C12:C13"/>
    <mergeCell ref="B11:B13"/>
    <mergeCell ref="A17:A18"/>
    <mergeCell ref="A26:B26"/>
    <mergeCell ref="W12:W13"/>
    <mergeCell ref="S11:W11"/>
    <mergeCell ref="X11:AB11"/>
    <mergeCell ref="AB12:AB13"/>
    <mergeCell ref="AB15:AB16"/>
    <mergeCell ref="AB17:AB18"/>
    <mergeCell ref="V12:V13"/>
    <mergeCell ref="U12:U13"/>
    <mergeCell ref="V15:V16"/>
    <mergeCell ref="S15:S16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0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4" customWidth="1"/>
    <col min="3" max="3" width="33.375" style="5" customWidth="1"/>
    <col min="4" max="12" width="16.00390625" style="5" customWidth="1"/>
    <col min="13" max="13" width="18.75390625" style="5" customWidth="1"/>
    <col min="14" max="14" width="18.75390625" style="5" hidden="1" customWidth="1"/>
    <col min="15" max="15" width="18.75390625" style="5" customWidth="1"/>
    <col min="16" max="19" width="15.375" style="5" customWidth="1"/>
    <col min="20" max="20" width="15.00390625" style="5" customWidth="1"/>
    <col min="21" max="21" width="17.875" style="5" customWidth="1"/>
    <col min="22" max="22" width="19.25390625" style="5" customWidth="1"/>
    <col min="23" max="23" width="18.75390625" style="5" customWidth="1"/>
    <col min="24" max="24" width="16.75390625" style="5" customWidth="1"/>
    <col min="25" max="25" width="17.625" style="5" customWidth="1"/>
    <col min="26" max="26" width="19.75390625" style="5" customWidth="1"/>
    <col min="27" max="27" width="19.625" style="5" customWidth="1"/>
    <col min="28" max="28" width="18.25390625" style="5" customWidth="1"/>
    <col min="29" max="29" width="15.875" style="5" customWidth="1"/>
    <col min="30" max="30" width="14.00390625" style="5" customWidth="1"/>
    <col min="31" max="16384" width="9.125" style="5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30" ht="42" customHeight="1">
      <c r="A9" s="6" t="s">
        <v>50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3:30" ht="15.75">
      <c r="C10" s="7"/>
      <c r="D10" s="7"/>
      <c r="E10" s="7"/>
      <c r="F10" s="7"/>
      <c r="G10" s="7"/>
      <c r="H10" s="7"/>
      <c r="I10" s="7"/>
      <c r="J10" s="7"/>
      <c r="K10" s="7"/>
      <c r="L10" s="7"/>
      <c r="T10" s="8"/>
      <c r="U10" s="8"/>
      <c r="V10" s="8"/>
      <c r="AD10" s="9" t="s">
        <v>25</v>
      </c>
    </row>
    <row r="11" spans="1:30" ht="45.75" customHeight="1">
      <c r="A11" s="10" t="s">
        <v>2</v>
      </c>
      <c r="B11" s="10" t="s">
        <v>3</v>
      </c>
      <c r="C11" s="10" t="s">
        <v>3</v>
      </c>
      <c r="D11" s="11" t="s">
        <v>4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 t="s">
        <v>27</v>
      </c>
      <c r="V11" s="13"/>
      <c r="W11" s="13"/>
      <c r="X11" s="13"/>
      <c r="Y11" s="14"/>
      <c r="Z11" s="12" t="s">
        <v>28</v>
      </c>
      <c r="AA11" s="13"/>
      <c r="AB11" s="13"/>
      <c r="AC11" s="13"/>
      <c r="AD11" s="14"/>
    </row>
    <row r="12" spans="1:30" ht="18.75" customHeight="1">
      <c r="A12" s="10"/>
      <c r="B12" s="10"/>
      <c r="C12" s="10"/>
      <c r="D12" s="10" t="s">
        <v>5</v>
      </c>
      <c r="E12" s="10" t="s">
        <v>6</v>
      </c>
      <c r="F12" s="10" t="s">
        <v>26</v>
      </c>
      <c r="G12" s="10" t="s">
        <v>7</v>
      </c>
      <c r="H12" s="11" t="s">
        <v>8</v>
      </c>
      <c r="I12" s="11"/>
      <c r="J12" s="11"/>
      <c r="K12" s="11"/>
      <c r="L12" s="10" t="s">
        <v>9</v>
      </c>
      <c r="M12" s="10" t="s">
        <v>10</v>
      </c>
      <c r="N12" s="15"/>
      <c r="O12" s="10" t="s">
        <v>11</v>
      </c>
      <c r="P12" s="10" t="s">
        <v>12</v>
      </c>
      <c r="Q12" s="10" t="s">
        <v>13</v>
      </c>
      <c r="R12" s="10" t="s">
        <v>14</v>
      </c>
      <c r="S12" s="10" t="s">
        <v>15</v>
      </c>
      <c r="T12" s="10" t="s">
        <v>16</v>
      </c>
      <c r="U12" s="1" t="s">
        <v>49</v>
      </c>
      <c r="V12" s="1" t="s">
        <v>48</v>
      </c>
      <c r="W12" s="1" t="s">
        <v>47</v>
      </c>
      <c r="X12" s="1" t="s">
        <v>17</v>
      </c>
      <c r="Y12" s="2" t="s">
        <v>29</v>
      </c>
      <c r="Z12" s="1" t="s">
        <v>49</v>
      </c>
      <c r="AA12" s="1" t="s">
        <v>48</v>
      </c>
      <c r="AB12" s="1" t="s">
        <v>47</v>
      </c>
      <c r="AC12" s="1" t="s">
        <v>17</v>
      </c>
      <c r="AD12" s="2" t="s">
        <v>29</v>
      </c>
    </row>
    <row r="13" spans="1:30" s="17" customFormat="1" ht="72" customHeight="1">
      <c r="A13" s="10"/>
      <c r="B13" s="10"/>
      <c r="C13" s="10"/>
      <c r="D13" s="10"/>
      <c r="E13" s="10"/>
      <c r="F13" s="10"/>
      <c r="G13" s="10"/>
      <c r="H13" s="15" t="s">
        <v>18</v>
      </c>
      <c r="I13" s="15" t="s">
        <v>19</v>
      </c>
      <c r="J13" s="16" t="s">
        <v>20</v>
      </c>
      <c r="K13" s="16" t="s">
        <v>21</v>
      </c>
      <c r="L13" s="10"/>
      <c r="M13" s="10"/>
      <c r="N13" s="15"/>
      <c r="O13" s="10"/>
      <c r="P13" s="10"/>
      <c r="Q13" s="10"/>
      <c r="R13" s="10"/>
      <c r="S13" s="10"/>
      <c r="T13" s="10"/>
      <c r="U13" s="1"/>
      <c r="V13" s="1"/>
      <c r="W13" s="1"/>
      <c r="X13" s="1"/>
      <c r="Y13" s="3"/>
      <c r="Z13" s="1"/>
      <c r="AA13" s="1"/>
      <c r="AB13" s="1"/>
      <c r="AC13" s="1"/>
      <c r="AD13" s="3"/>
    </row>
    <row r="14" spans="1:30" s="17" customFormat="1" ht="24" customHeight="1">
      <c r="A14" s="18">
        <v>1</v>
      </c>
      <c r="B14" s="26">
        <v>2</v>
      </c>
      <c r="C14" s="27"/>
      <c r="D14" s="18">
        <v>3</v>
      </c>
      <c r="E14" s="18">
        <v>4</v>
      </c>
      <c r="F14" s="18"/>
      <c r="G14" s="18">
        <v>5</v>
      </c>
      <c r="H14" s="18">
        <v>6</v>
      </c>
      <c r="I14" s="18">
        <v>7</v>
      </c>
      <c r="J14" s="18">
        <v>8</v>
      </c>
      <c r="K14" s="18">
        <v>9</v>
      </c>
      <c r="L14" s="18">
        <v>10</v>
      </c>
      <c r="M14" s="18">
        <v>11</v>
      </c>
      <c r="N14" s="18"/>
      <c r="O14" s="18">
        <v>12</v>
      </c>
      <c r="P14" s="18">
        <v>13</v>
      </c>
      <c r="Q14" s="18">
        <v>14</v>
      </c>
      <c r="R14" s="18"/>
      <c r="S14" s="18">
        <v>15</v>
      </c>
      <c r="T14" s="18">
        <v>16</v>
      </c>
      <c r="U14" s="18">
        <v>17</v>
      </c>
      <c r="V14" s="18">
        <v>18</v>
      </c>
      <c r="W14" s="18">
        <v>19</v>
      </c>
      <c r="X14" s="18">
        <v>20</v>
      </c>
      <c r="Y14" s="18">
        <v>21</v>
      </c>
      <c r="Z14" s="18">
        <v>22</v>
      </c>
      <c r="AA14" s="18">
        <v>23</v>
      </c>
      <c r="AB14" s="18">
        <v>24</v>
      </c>
      <c r="AC14" s="18">
        <v>25</v>
      </c>
      <c r="AD14" s="18">
        <v>26</v>
      </c>
    </row>
    <row r="15" spans="1:30" s="20" customFormat="1" ht="47.25" customHeight="1">
      <c r="A15" s="82">
        <v>1</v>
      </c>
      <c r="B15" s="40" t="s">
        <v>30</v>
      </c>
      <c r="C15" s="40"/>
      <c r="D15" s="41">
        <v>3307433</v>
      </c>
      <c r="E15" s="41">
        <v>150014</v>
      </c>
      <c r="F15" s="41">
        <v>0</v>
      </c>
      <c r="G15" s="41">
        <v>173932750</v>
      </c>
      <c r="H15" s="41">
        <v>429630</v>
      </c>
      <c r="I15" s="41">
        <v>37672</v>
      </c>
      <c r="J15" s="41">
        <v>1303589</v>
      </c>
      <c r="K15" s="41">
        <v>3085227</v>
      </c>
      <c r="L15" s="41">
        <v>1155519</v>
      </c>
      <c r="M15" s="41">
        <f>G15+(H15+I15+J15+K15)*10+L15</f>
        <v>223649449</v>
      </c>
      <c r="N15" s="41" t="s">
        <v>1</v>
      </c>
      <c r="O15" s="41">
        <v>401551253</v>
      </c>
      <c r="P15" s="42">
        <f>(D15-(E15+F15))/M15</f>
        <v>0.014117714191193917</v>
      </c>
      <c r="Q15" s="42">
        <f>0.04*0.3</f>
        <v>0.012</v>
      </c>
      <c r="R15" s="42" t="str">
        <f>IF(P15&gt;Q15,"ИӘ","ЖОҚ")</f>
        <v>ИӘ</v>
      </c>
      <c r="S15" s="43">
        <f>P15+P16</f>
        <v>0.05539359375108822</v>
      </c>
      <c r="T15" s="44" t="str">
        <f>IF(S15&gt;=0.04,"ИӘ","ЖОҚ")</f>
        <v>ИӘ</v>
      </c>
      <c r="U15" s="45" t="s">
        <v>0</v>
      </c>
      <c r="V15" s="45" t="s">
        <v>0</v>
      </c>
      <c r="W15" s="45" t="s">
        <v>0</v>
      </c>
      <c r="X15" s="45" t="s">
        <v>0</v>
      </c>
      <c r="Y15" s="45" t="s">
        <v>0</v>
      </c>
      <c r="Z15" s="46">
        <v>1.71</v>
      </c>
      <c r="AA15" s="46">
        <v>5.88</v>
      </c>
      <c r="AB15" s="46">
        <v>8.3</v>
      </c>
      <c r="AC15" s="47">
        <v>21.15</v>
      </c>
      <c r="AD15" s="44" t="str">
        <f>IF(AB15&gt;AC15,"ИӘ","ЖОҚ")</f>
        <v>ЖОҚ</v>
      </c>
    </row>
    <row r="16" spans="1:30" s="17" customFormat="1" ht="47.25" customHeight="1">
      <c r="A16" s="83"/>
      <c r="B16" s="49" t="s">
        <v>31</v>
      </c>
      <c r="C16" s="49"/>
      <c r="D16" s="50">
        <v>9378045</v>
      </c>
      <c r="E16" s="50">
        <v>147715</v>
      </c>
      <c r="F16" s="50">
        <v>0</v>
      </c>
      <c r="G16" s="50">
        <v>173932750</v>
      </c>
      <c r="H16" s="50">
        <v>429630</v>
      </c>
      <c r="I16" s="50">
        <v>37672</v>
      </c>
      <c r="J16" s="50">
        <v>1303589</v>
      </c>
      <c r="K16" s="50">
        <v>3085227</v>
      </c>
      <c r="L16" s="50">
        <v>1131347</v>
      </c>
      <c r="M16" s="50">
        <f>G16+(H16+I16+J16+K16)*10+L16</f>
        <v>223625277</v>
      </c>
      <c r="N16" s="50" t="e">
        <f>#REF!/#REF!*100</f>
        <v>#REF!</v>
      </c>
      <c r="O16" s="50">
        <v>401551253</v>
      </c>
      <c r="P16" s="51">
        <f>(D16-(E16+F16))/M16</f>
        <v>0.0412758795598943</v>
      </c>
      <c r="Q16" s="51">
        <f>0.04*0.7</f>
        <v>0.027999999999999997</v>
      </c>
      <c r="R16" s="51" t="str">
        <f>IF(P16&gt;Q16,"ИӘ","ЖОҚ")</f>
        <v>ИӘ</v>
      </c>
      <c r="S16" s="52"/>
      <c r="T16" s="53"/>
      <c r="U16" s="54"/>
      <c r="V16" s="54"/>
      <c r="W16" s="54"/>
      <c r="X16" s="55"/>
      <c r="Y16" s="55"/>
      <c r="Z16" s="56"/>
      <c r="AA16" s="56">
        <v>5.88</v>
      </c>
      <c r="AB16" s="56">
        <v>8.3</v>
      </c>
      <c r="AC16" s="57"/>
      <c r="AD16" s="53"/>
    </row>
    <row r="17" spans="1:30" ht="60" customHeight="1">
      <c r="A17" s="58">
        <v>2</v>
      </c>
      <c r="B17" s="59" t="s">
        <v>32</v>
      </c>
      <c r="C17" s="59" t="s">
        <v>32</v>
      </c>
      <c r="D17" s="50">
        <v>2262502</v>
      </c>
      <c r="E17" s="50">
        <v>12515</v>
      </c>
      <c r="F17" s="50">
        <v>0</v>
      </c>
      <c r="G17" s="50">
        <v>47864362</v>
      </c>
      <c r="H17" s="50">
        <v>1470349</v>
      </c>
      <c r="I17" s="50">
        <v>208116</v>
      </c>
      <c r="J17" s="50">
        <v>2164613</v>
      </c>
      <c r="K17" s="50">
        <v>673575</v>
      </c>
      <c r="L17" s="50">
        <v>409172</v>
      </c>
      <c r="M17" s="50">
        <f>G17+(H17+I17+J17+K17)*10+L17</f>
        <v>93440064</v>
      </c>
      <c r="N17" s="60" t="s">
        <v>1</v>
      </c>
      <c r="O17" s="50">
        <v>305014344</v>
      </c>
      <c r="P17" s="51">
        <f>(D17-(E17+F17))/M17</f>
        <v>0.02407946766817283</v>
      </c>
      <c r="Q17" s="51">
        <f>0.04*0.2</f>
        <v>0.008</v>
      </c>
      <c r="R17" s="51" t="str">
        <f>IF(P17&gt;Q17,"ИӘ","ЖОҚ")</f>
        <v>ИӘ</v>
      </c>
      <c r="S17" s="52">
        <f>P17+P18</f>
        <v>0.09462017381459313</v>
      </c>
      <c r="T17" s="53" t="str">
        <f>IF(S17&gt;=0.04,"ИӘ","ЖОҚ")</f>
        <v>ИӘ</v>
      </c>
      <c r="U17" s="61">
        <v>3.75</v>
      </c>
      <c r="V17" s="61">
        <v>16.77</v>
      </c>
      <c r="W17" s="61">
        <v>36.89</v>
      </c>
      <c r="X17" s="62">
        <v>19.71</v>
      </c>
      <c r="Y17" s="53" t="str">
        <f>IF(W17&gt;X17,"ИӘ","ЖОҚ")</f>
        <v>ИӘ</v>
      </c>
      <c r="Z17" s="56">
        <v>1.14</v>
      </c>
      <c r="AA17" s="56">
        <v>13.83</v>
      </c>
      <c r="AB17" s="56">
        <v>33.44</v>
      </c>
      <c r="AC17" s="57">
        <v>21.15</v>
      </c>
      <c r="AD17" s="53" t="str">
        <f>IF(AB17&gt;AC17,"ИӘ","ЖОҚ")</f>
        <v>ИӘ</v>
      </c>
    </row>
    <row r="18" spans="1:30" s="17" customFormat="1" ht="47.25" customHeight="1">
      <c r="A18" s="58"/>
      <c r="B18" s="49" t="s">
        <v>33</v>
      </c>
      <c r="C18" s="49" t="s">
        <v>33</v>
      </c>
      <c r="D18" s="50">
        <v>6798141</v>
      </c>
      <c r="E18" s="50">
        <v>216901</v>
      </c>
      <c r="F18" s="50">
        <v>0</v>
      </c>
      <c r="G18" s="50">
        <v>47864361</v>
      </c>
      <c r="H18" s="50">
        <v>1470350</v>
      </c>
      <c r="I18" s="50">
        <v>208115</v>
      </c>
      <c r="J18" s="50">
        <v>2164613</v>
      </c>
      <c r="K18" s="50">
        <v>673574</v>
      </c>
      <c r="L18" s="50">
        <v>266172</v>
      </c>
      <c r="M18" s="50">
        <f>G18+(H18+I18+J18+K18)*10+L18</f>
        <v>93297053</v>
      </c>
      <c r="N18" s="50" t="e">
        <f>#REF!/#REF!*100</f>
        <v>#REF!</v>
      </c>
      <c r="O18" s="50">
        <v>305014344</v>
      </c>
      <c r="P18" s="51">
        <f>(D18-(E18+F18))/M18</f>
        <v>0.0705407061464203</v>
      </c>
      <c r="Q18" s="51">
        <f>0.04*0.8</f>
        <v>0.032</v>
      </c>
      <c r="R18" s="51" t="str">
        <f>IF(P18&gt;Q18,"ИӘ","ЖОҚ")</f>
        <v>ИӘ</v>
      </c>
      <c r="S18" s="52"/>
      <c r="T18" s="53"/>
      <c r="U18" s="61"/>
      <c r="V18" s="61">
        <v>16.77</v>
      </c>
      <c r="W18" s="61">
        <v>36.89</v>
      </c>
      <c r="X18" s="62"/>
      <c r="Y18" s="53"/>
      <c r="Z18" s="56"/>
      <c r="AA18" s="56">
        <v>13.83</v>
      </c>
      <c r="AB18" s="56">
        <v>33.44</v>
      </c>
      <c r="AC18" s="57"/>
      <c r="AD18" s="53"/>
    </row>
    <row r="19" spans="1:30" s="17" customFormat="1" ht="47.25" customHeight="1">
      <c r="A19" s="84">
        <v>3</v>
      </c>
      <c r="B19" s="59" t="s">
        <v>34</v>
      </c>
      <c r="C19" s="59"/>
      <c r="D19" s="50">
        <v>3440463</v>
      </c>
      <c r="E19" s="50">
        <v>269170</v>
      </c>
      <c r="F19" s="50">
        <v>0</v>
      </c>
      <c r="G19" s="50">
        <v>37712498</v>
      </c>
      <c r="H19" s="50">
        <v>198829</v>
      </c>
      <c r="I19" s="50">
        <v>19207</v>
      </c>
      <c r="J19" s="50">
        <v>279177</v>
      </c>
      <c r="K19" s="50">
        <v>199386</v>
      </c>
      <c r="L19" s="50">
        <v>16735</v>
      </c>
      <c r="M19" s="50">
        <f>G19+(H19+I19+J19+K19)*10+L19</f>
        <v>44695223</v>
      </c>
      <c r="N19" s="60" t="e">
        <f>#REF!/#REF!*100</f>
        <v>#REF!</v>
      </c>
      <c r="O19" s="50">
        <v>92289724</v>
      </c>
      <c r="P19" s="51">
        <f>(D19-(E19+F19))/M19</f>
        <v>0.07095373480964622</v>
      </c>
      <c r="Q19" s="51">
        <v>0.04</v>
      </c>
      <c r="R19" s="51" t="str">
        <f>IF(P19&gt;Q19,"ИӘ","ЖОҚ")</f>
        <v>ИӘ</v>
      </c>
      <c r="S19" s="51" t="s">
        <v>1</v>
      </c>
      <c r="T19" s="51" t="s">
        <v>1</v>
      </c>
      <c r="U19" s="64">
        <v>1</v>
      </c>
      <c r="V19" s="64">
        <v>8.71</v>
      </c>
      <c r="W19" s="64">
        <v>23.92</v>
      </c>
      <c r="X19" s="65">
        <v>19.71</v>
      </c>
      <c r="Y19" s="50" t="str">
        <f>IF(W19&gt;X19,"ИӘ","ЖОҚ")</f>
        <v>ИӘ</v>
      </c>
      <c r="Z19" s="66">
        <v>2.18</v>
      </c>
      <c r="AA19" s="66">
        <v>9.98</v>
      </c>
      <c r="AB19" s="66">
        <v>25.36</v>
      </c>
      <c r="AC19" s="67">
        <v>21.15</v>
      </c>
      <c r="AD19" s="50" t="str">
        <f>IF(AB19&gt;AC19,"ИӘ","ЖОҚ")</f>
        <v>ИӘ</v>
      </c>
    </row>
    <row r="20" spans="1:30" s="17" customFormat="1" ht="47.25" customHeight="1">
      <c r="A20" s="84">
        <v>4</v>
      </c>
      <c r="B20" s="59" t="s">
        <v>35</v>
      </c>
      <c r="C20" s="59" t="s">
        <v>35</v>
      </c>
      <c r="D20" s="50">
        <v>23735110</v>
      </c>
      <c r="E20" s="50">
        <v>873900</v>
      </c>
      <c r="F20" s="50">
        <v>0</v>
      </c>
      <c r="G20" s="50">
        <v>123330969</v>
      </c>
      <c r="H20" s="50">
        <v>1783536</v>
      </c>
      <c r="I20" s="50">
        <v>553404</v>
      </c>
      <c r="J20" s="50">
        <v>5357671</v>
      </c>
      <c r="K20" s="50">
        <v>1043706</v>
      </c>
      <c r="L20" s="50">
        <v>1407881</v>
      </c>
      <c r="M20" s="50">
        <f>G20+(H20+I20+J20+K20)*10+L20</f>
        <v>212122020</v>
      </c>
      <c r="N20" s="60" t="e">
        <f>#REF!/#REF!*100</f>
        <v>#REF!</v>
      </c>
      <c r="O20" s="50">
        <v>624481287</v>
      </c>
      <c r="P20" s="51">
        <f>(D20-(E20+F20))/M20</f>
        <v>0.10777386524982177</v>
      </c>
      <c r="Q20" s="51">
        <v>0.04</v>
      </c>
      <c r="R20" s="51" t="str">
        <f>IF(P20&gt;Q20,"ИӘ","ЖОҚ")</f>
        <v>ИӘ</v>
      </c>
      <c r="S20" s="51" t="s">
        <v>1</v>
      </c>
      <c r="T20" s="51" t="s">
        <v>1</v>
      </c>
      <c r="U20" s="64">
        <v>5.09</v>
      </c>
      <c r="V20" s="64">
        <v>12.33</v>
      </c>
      <c r="W20" s="64">
        <v>27.37</v>
      </c>
      <c r="X20" s="65">
        <v>19.71</v>
      </c>
      <c r="Y20" s="50" t="s">
        <v>42</v>
      </c>
      <c r="Z20" s="66">
        <v>2.63</v>
      </c>
      <c r="AA20" s="68">
        <v>9.7</v>
      </c>
      <c r="AB20" s="66">
        <v>24.39</v>
      </c>
      <c r="AC20" s="67">
        <v>21.15</v>
      </c>
      <c r="AD20" s="50" t="s">
        <v>42</v>
      </c>
    </row>
    <row r="21" spans="1:30" s="17" customFormat="1" ht="46.5" customHeight="1">
      <c r="A21" s="84">
        <v>5</v>
      </c>
      <c r="B21" s="59" t="s">
        <v>36</v>
      </c>
      <c r="C21" s="59" t="s">
        <v>36</v>
      </c>
      <c r="D21" s="50">
        <v>37099632</v>
      </c>
      <c r="E21" s="50">
        <v>996931</v>
      </c>
      <c r="F21" s="50">
        <v>0</v>
      </c>
      <c r="G21" s="50">
        <v>170269577</v>
      </c>
      <c r="H21" s="50">
        <v>1423710</v>
      </c>
      <c r="I21" s="50">
        <v>328783</v>
      </c>
      <c r="J21" s="50">
        <v>8518831</v>
      </c>
      <c r="K21" s="50">
        <v>1816875</v>
      </c>
      <c r="L21" s="50">
        <v>3432270</v>
      </c>
      <c r="M21" s="50">
        <f>G21+(H21+I21+J21+K21)*10+L21</f>
        <v>294583837</v>
      </c>
      <c r="N21" s="50" t="e">
        <f>#REF!/#REF!*100</f>
        <v>#REF!</v>
      </c>
      <c r="O21" s="50">
        <v>1062567591</v>
      </c>
      <c r="P21" s="51">
        <f>(D21-(E21+F21))/M21</f>
        <v>0.12255492822574648</v>
      </c>
      <c r="Q21" s="51">
        <v>0.04</v>
      </c>
      <c r="R21" s="51" t="str">
        <f>IF(P21&gt;Q21,"ИӘ","ЖОҚ")</f>
        <v>ИӘ</v>
      </c>
      <c r="S21" s="51" t="s">
        <v>1</v>
      </c>
      <c r="T21" s="51" t="s">
        <v>1</v>
      </c>
      <c r="U21" s="64">
        <v>3.93</v>
      </c>
      <c r="V21" s="64">
        <v>15.12</v>
      </c>
      <c r="W21" s="64">
        <v>29.92</v>
      </c>
      <c r="X21" s="65">
        <v>19.71</v>
      </c>
      <c r="Y21" s="50" t="str">
        <f>IF(W20&gt;X21,"ИӘ","ЖОҚ")</f>
        <v>ИӘ</v>
      </c>
      <c r="Z21" s="66">
        <v>0.45</v>
      </c>
      <c r="AA21" s="66">
        <v>11.27</v>
      </c>
      <c r="AB21" s="66">
        <v>25.57</v>
      </c>
      <c r="AC21" s="67">
        <v>21.15</v>
      </c>
      <c r="AD21" s="50" t="str">
        <f>IF(AB20&gt;AC21,"ИӘ","ЖОҚ")</f>
        <v>ИӘ</v>
      </c>
    </row>
    <row r="22" spans="1:30" s="17" customFormat="1" ht="47.25" customHeight="1">
      <c r="A22" s="84">
        <v>6</v>
      </c>
      <c r="B22" s="59" t="s">
        <v>37</v>
      </c>
      <c r="C22" s="59" t="s">
        <v>37</v>
      </c>
      <c r="D22" s="50">
        <v>2584094</v>
      </c>
      <c r="E22" s="50">
        <v>79895</v>
      </c>
      <c r="F22" s="50">
        <v>0</v>
      </c>
      <c r="G22" s="50">
        <v>33344109</v>
      </c>
      <c r="H22" s="50">
        <v>13086</v>
      </c>
      <c r="I22" s="50">
        <v>38810</v>
      </c>
      <c r="J22" s="50">
        <v>2</v>
      </c>
      <c r="K22" s="50">
        <v>80087</v>
      </c>
      <c r="L22" s="50">
        <v>133084</v>
      </c>
      <c r="M22" s="50">
        <f>G22+(H22+I22+J22+K22)*10+L22</f>
        <v>34797043</v>
      </c>
      <c r="N22" s="60" t="e">
        <f>#REF!/#REF!*100</f>
        <v>#REF!</v>
      </c>
      <c r="O22" s="50">
        <v>140969583</v>
      </c>
      <c r="P22" s="51">
        <f>(D22-(E22+F22))/M22</f>
        <v>0.07196585640912075</v>
      </c>
      <c r="Q22" s="51">
        <v>0.04</v>
      </c>
      <c r="R22" s="51" t="str">
        <f>IF(P22&gt;Q22,"ИӘ","ЖОҚ")</f>
        <v>ИӘ</v>
      </c>
      <c r="S22" s="51" t="s">
        <v>1</v>
      </c>
      <c r="T22" s="51" t="s">
        <v>1</v>
      </c>
      <c r="U22" s="64">
        <v>4.49</v>
      </c>
      <c r="V22" s="64">
        <v>16.49</v>
      </c>
      <c r="W22" s="64">
        <v>33.74</v>
      </c>
      <c r="X22" s="65">
        <v>19.71</v>
      </c>
      <c r="Y22" s="50" t="str">
        <f>IF(W22&gt;X22,"ИӘ","ЖОҚ")</f>
        <v>ИӘ</v>
      </c>
      <c r="Z22" s="66">
        <v>3.03</v>
      </c>
      <c r="AA22" s="66">
        <v>14.85</v>
      </c>
      <c r="AB22" s="66">
        <v>31.87</v>
      </c>
      <c r="AC22" s="67">
        <v>21.15</v>
      </c>
      <c r="AD22" s="50" t="str">
        <f>IF(AB22&gt;AC22,"ИӘ","ЖОҚ")</f>
        <v>ИӘ</v>
      </c>
    </row>
    <row r="23" spans="1:30" s="17" customFormat="1" ht="47.25" customHeight="1">
      <c r="A23" s="84">
        <v>7</v>
      </c>
      <c r="B23" s="59" t="s">
        <v>38</v>
      </c>
      <c r="C23" s="59" t="s">
        <v>38</v>
      </c>
      <c r="D23" s="50">
        <v>6482508</v>
      </c>
      <c r="E23" s="50">
        <v>205444</v>
      </c>
      <c r="F23" s="50">
        <v>0</v>
      </c>
      <c r="G23" s="50">
        <v>86671618</v>
      </c>
      <c r="H23" s="50">
        <v>1039931</v>
      </c>
      <c r="I23" s="50">
        <v>62452</v>
      </c>
      <c r="J23" s="50">
        <v>1097817</v>
      </c>
      <c r="K23" s="50">
        <v>699280</v>
      </c>
      <c r="L23" s="50">
        <v>321841</v>
      </c>
      <c r="M23" s="50">
        <f>G23+(H23+I23+J23+K23)*10+L23</f>
        <v>115988259</v>
      </c>
      <c r="N23" s="50" t="e">
        <f>#REF!/#REF!*100</f>
        <v>#REF!</v>
      </c>
      <c r="O23" s="50">
        <v>211848160</v>
      </c>
      <c r="P23" s="51">
        <f>(D23-(E23+F23))/M23</f>
        <v>0.0541180982809648</v>
      </c>
      <c r="Q23" s="51">
        <v>0.04</v>
      </c>
      <c r="R23" s="51" t="str">
        <f>IF(P23&gt;Q23,"ИӘ","ЖОҚ")</f>
        <v>ИӘ</v>
      </c>
      <c r="S23" s="51" t="s">
        <v>1</v>
      </c>
      <c r="T23" s="51" t="s">
        <v>1</v>
      </c>
      <c r="U23" s="64">
        <v>5.15</v>
      </c>
      <c r="V23" s="64">
        <v>21.88</v>
      </c>
      <c r="W23" s="64">
        <v>33.94</v>
      </c>
      <c r="X23" s="65">
        <v>19.71</v>
      </c>
      <c r="Y23" s="50" t="str">
        <f>IF(W23&gt;X23,"ИӘ","ЖОҚ")</f>
        <v>ИӘ</v>
      </c>
      <c r="Z23" s="66">
        <v>1.95</v>
      </c>
      <c r="AA23" s="66">
        <v>18.18</v>
      </c>
      <c r="AB23" s="66">
        <v>29.87</v>
      </c>
      <c r="AC23" s="67">
        <v>21.15</v>
      </c>
      <c r="AD23" s="50" t="str">
        <f>IF(AB23&gt;AC23,"ИӘ","ЖОҚ")</f>
        <v>ИӘ</v>
      </c>
    </row>
    <row r="24" spans="1:30" s="17" customFormat="1" ht="47.25" customHeight="1">
      <c r="A24" s="84">
        <v>8</v>
      </c>
      <c r="B24" s="59" t="s">
        <v>39</v>
      </c>
      <c r="C24" s="59" t="s">
        <v>39</v>
      </c>
      <c r="D24" s="50">
        <v>3112530</v>
      </c>
      <c r="E24" s="50">
        <v>3167773</v>
      </c>
      <c r="F24" s="50">
        <v>759616</v>
      </c>
      <c r="G24" s="50">
        <v>37421761</v>
      </c>
      <c r="H24" s="50">
        <v>324741</v>
      </c>
      <c r="I24" s="50">
        <v>28624</v>
      </c>
      <c r="J24" s="50">
        <v>163886</v>
      </c>
      <c r="K24" s="50">
        <v>543998</v>
      </c>
      <c r="L24" s="50">
        <v>24343</v>
      </c>
      <c r="M24" s="50">
        <f>G24+(H24+I24+J24+K24)*10+L24</f>
        <v>48058594</v>
      </c>
      <c r="N24" s="50" t="e">
        <f>#REF!/#REF!*100</f>
        <v>#REF!</v>
      </c>
      <c r="O24" s="50">
        <v>85480870</v>
      </c>
      <c r="P24" s="51">
        <f>(D24-(E24+F24))/M24</f>
        <v>-0.016955531408180607</v>
      </c>
      <c r="Q24" s="51">
        <v>0.04</v>
      </c>
      <c r="R24" s="51" t="str">
        <f>IF(P24&gt;Q24,"ИӘ","ЖОҚ")</f>
        <v>ЖОҚ</v>
      </c>
      <c r="S24" s="51" t="s">
        <v>1</v>
      </c>
      <c r="T24" s="51" t="s">
        <v>1</v>
      </c>
      <c r="U24" s="64">
        <v>2.76</v>
      </c>
      <c r="V24" s="64">
        <v>8.76</v>
      </c>
      <c r="W24" s="64">
        <v>16.16</v>
      </c>
      <c r="X24" s="65">
        <v>19.71</v>
      </c>
      <c r="Y24" s="50" t="str">
        <f>IF(W24&gt;X24,"ИӘ","ЖОҚ")</f>
        <v>ЖОҚ</v>
      </c>
      <c r="Z24" s="68">
        <v>-0.6</v>
      </c>
      <c r="AA24" s="66">
        <v>5.21</v>
      </c>
      <c r="AB24" s="64">
        <v>12.37</v>
      </c>
      <c r="AC24" s="67">
        <v>21.15</v>
      </c>
      <c r="AD24" s="50" t="str">
        <f>IF(AB24&gt;AC24,"ИӘ","ЖОҚ")</f>
        <v>ЖОҚ</v>
      </c>
    </row>
    <row r="25" spans="1:30" s="17" customFormat="1" ht="47.25" customHeight="1">
      <c r="A25" s="84">
        <v>9</v>
      </c>
      <c r="B25" s="59" t="s">
        <v>40</v>
      </c>
      <c r="C25" s="59" t="s">
        <v>40</v>
      </c>
      <c r="D25" s="50">
        <v>4224634</v>
      </c>
      <c r="E25" s="50">
        <v>29754</v>
      </c>
      <c r="F25" s="50">
        <v>0</v>
      </c>
      <c r="G25" s="50">
        <v>38032156</v>
      </c>
      <c r="H25" s="50">
        <v>554022</v>
      </c>
      <c r="I25" s="50">
        <v>90896</v>
      </c>
      <c r="J25" s="50">
        <v>380952</v>
      </c>
      <c r="K25" s="50">
        <v>153937</v>
      </c>
      <c r="L25" s="50">
        <v>246350</v>
      </c>
      <c r="M25" s="50">
        <f>G25+(H25+I25+J25+K25)*10+L25</f>
        <v>50076576</v>
      </c>
      <c r="N25" s="60" t="e">
        <f>#REF!/#REF!*100</f>
        <v>#REF!</v>
      </c>
      <c r="O25" s="50">
        <v>184610114</v>
      </c>
      <c r="P25" s="51">
        <f>(D25-(E25+F25))/M25</f>
        <v>0.08376930563303689</v>
      </c>
      <c r="Q25" s="51">
        <v>0.04</v>
      </c>
      <c r="R25" s="51" t="str">
        <f>IF(P25&gt;Q25,"ИӘ","ЖОҚ")</f>
        <v>ИӘ</v>
      </c>
      <c r="S25" s="51" t="s">
        <v>1</v>
      </c>
      <c r="T25" s="51" t="s">
        <v>1</v>
      </c>
      <c r="U25" s="64">
        <v>2.64</v>
      </c>
      <c r="V25" s="64">
        <v>13.42</v>
      </c>
      <c r="W25" s="64">
        <v>30.84</v>
      </c>
      <c r="X25" s="65">
        <v>19.71</v>
      </c>
      <c r="Y25" s="50" t="str">
        <f>IF(W25&gt;X25,"ИӘ","ЖОҚ")</f>
        <v>ИӘ</v>
      </c>
      <c r="Z25" s="66">
        <v>1.52</v>
      </c>
      <c r="AA25" s="66">
        <v>12.19</v>
      </c>
      <c r="AB25" s="66">
        <v>29.41</v>
      </c>
      <c r="AC25" s="67">
        <v>21.15</v>
      </c>
      <c r="AD25" s="50" t="str">
        <f>IF(AB25&gt;AC25,"ИӘ","ЖОҚ")</f>
        <v>ИӘ</v>
      </c>
    </row>
    <row r="26" spans="1:30" s="17" customFormat="1" ht="47.25" customHeight="1">
      <c r="A26" s="85">
        <v>10</v>
      </c>
      <c r="B26" s="70" t="s">
        <v>41</v>
      </c>
      <c r="C26" s="70" t="s">
        <v>41</v>
      </c>
      <c r="D26" s="71">
        <v>2198921</v>
      </c>
      <c r="E26" s="71">
        <v>78550</v>
      </c>
      <c r="F26" s="71">
        <v>0</v>
      </c>
      <c r="G26" s="71">
        <v>21040213</v>
      </c>
      <c r="H26" s="71">
        <v>434644</v>
      </c>
      <c r="I26" s="71">
        <v>64418</v>
      </c>
      <c r="J26" s="71">
        <v>62494</v>
      </c>
      <c r="K26" s="71">
        <v>494891</v>
      </c>
      <c r="L26" s="71">
        <v>0</v>
      </c>
      <c r="M26" s="71">
        <f>G26+(H26+I26+J26+K26)*10+L26</f>
        <v>31604683</v>
      </c>
      <c r="N26" s="72" t="e">
        <f>#REF!/#REF!*100</f>
        <v>#REF!</v>
      </c>
      <c r="O26" s="71">
        <v>79447924</v>
      </c>
      <c r="P26" s="73">
        <f>(D26-(E26+F26))/M26</f>
        <v>0.06709040555793583</v>
      </c>
      <c r="Q26" s="73">
        <v>0.04</v>
      </c>
      <c r="R26" s="73" t="str">
        <f>IF(P26&gt;Q26,"ИӘ","ЖОҚ")</f>
        <v>ИӘ</v>
      </c>
      <c r="S26" s="73" t="s">
        <v>1</v>
      </c>
      <c r="T26" s="73" t="s">
        <v>1</v>
      </c>
      <c r="U26" s="74">
        <v>3.56</v>
      </c>
      <c r="V26" s="74">
        <v>13.47</v>
      </c>
      <c r="W26" s="74">
        <v>38.88</v>
      </c>
      <c r="X26" s="75">
        <v>19.71</v>
      </c>
      <c r="Y26" s="71" t="str">
        <f>IF(W26&gt;X26,"ИӘ","ЖОҚ")</f>
        <v>ИӘ</v>
      </c>
      <c r="Z26" s="76">
        <v>2.49</v>
      </c>
      <c r="AA26" s="76">
        <v>12.29</v>
      </c>
      <c r="AB26" s="76">
        <v>37.43</v>
      </c>
      <c r="AC26" s="77">
        <v>21.15</v>
      </c>
      <c r="AD26" s="71" t="str">
        <f>IF(AB26&gt;AC26,"ИӘ","ЖОҚ")</f>
        <v>ИӘ</v>
      </c>
    </row>
    <row r="27" spans="1:30" s="21" customFormat="1" ht="47.25" customHeight="1">
      <c r="A27" s="86" t="s">
        <v>22</v>
      </c>
      <c r="B27" s="86"/>
      <c r="C27" s="86"/>
      <c r="D27" s="41" t="s">
        <v>1</v>
      </c>
      <c r="E27" s="41" t="s">
        <v>1</v>
      </c>
      <c r="F27" s="41" t="s">
        <v>1</v>
      </c>
      <c r="G27" s="41" t="s">
        <v>1</v>
      </c>
      <c r="H27" s="41" t="s">
        <v>1</v>
      </c>
      <c r="I27" s="41" t="s">
        <v>1</v>
      </c>
      <c r="J27" s="41" t="s">
        <v>1</v>
      </c>
      <c r="K27" s="41" t="s">
        <v>1</v>
      </c>
      <c r="L27" s="41" t="s">
        <v>1</v>
      </c>
      <c r="M27" s="41" t="s">
        <v>1</v>
      </c>
      <c r="N27" s="41"/>
      <c r="O27" s="41" t="s">
        <v>1</v>
      </c>
      <c r="P27" s="41" t="s">
        <v>1</v>
      </c>
      <c r="Q27" s="42" t="s">
        <v>1</v>
      </c>
      <c r="R27" s="42" t="s">
        <v>1</v>
      </c>
      <c r="S27" s="42" t="s">
        <v>1</v>
      </c>
      <c r="T27" s="42" t="s">
        <v>1</v>
      </c>
      <c r="U27" s="79">
        <v>4</v>
      </c>
      <c r="V27" s="79">
        <v>12.23</v>
      </c>
      <c r="W27" s="79">
        <v>23.48</v>
      </c>
      <c r="X27" s="42" t="s">
        <v>1</v>
      </c>
      <c r="Y27" s="42" t="s">
        <v>1</v>
      </c>
      <c r="Z27" s="80">
        <v>1.75</v>
      </c>
      <c r="AA27" s="80">
        <v>9.91</v>
      </c>
      <c r="AB27" s="80">
        <v>20.83</v>
      </c>
      <c r="AC27" s="42" t="s">
        <v>1</v>
      </c>
      <c r="AD27" s="42" t="s">
        <v>1</v>
      </c>
    </row>
    <row r="28" spans="1:30" s="21" customFormat="1" ht="47.25" customHeight="1">
      <c r="A28" s="87" t="s">
        <v>23</v>
      </c>
      <c r="B28" s="87"/>
      <c r="C28" s="87"/>
      <c r="D28" s="71" t="s">
        <v>1</v>
      </c>
      <c r="E28" s="71" t="s">
        <v>1</v>
      </c>
      <c r="F28" s="71" t="s">
        <v>1</v>
      </c>
      <c r="G28" s="71" t="s">
        <v>1</v>
      </c>
      <c r="H28" s="71" t="s">
        <v>1</v>
      </c>
      <c r="I28" s="71" t="s">
        <v>1</v>
      </c>
      <c r="J28" s="71" t="s">
        <v>1</v>
      </c>
      <c r="K28" s="71" t="s">
        <v>1</v>
      </c>
      <c r="L28" s="71" t="s">
        <v>1</v>
      </c>
      <c r="M28" s="71" t="s">
        <v>1</v>
      </c>
      <c r="N28" s="71"/>
      <c r="O28" s="71" t="s">
        <v>1</v>
      </c>
      <c r="P28" s="71" t="s">
        <v>1</v>
      </c>
      <c r="Q28" s="73" t="s">
        <v>1</v>
      </c>
      <c r="R28" s="73" t="s">
        <v>1</v>
      </c>
      <c r="S28" s="73" t="s">
        <v>1</v>
      </c>
      <c r="T28" s="73" t="s">
        <v>1</v>
      </c>
      <c r="U28" s="77" t="s">
        <v>1</v>
      </c>
      <c r="V28" s="77" t="s">
        <v>1</v>
      </c>
      <c r="W28" s="77">
        <v>28.16</v>
      </c>
      <c r="X28" s="73" t="s">
        <v>1</v>
      </c>
      <c r="Y28" s="73" t="s">
        <v>1</v>
      </c>
      <c r="Z28" s="77" t="s">
        <v>1</v>
      </c>
      <c r="AA28" s="77" t="s">
        <v>1</v>
      </c>
      <c r="AB28" s="77">
        <v>24.88</v>
      </c>
      <c r="AC28" s="73" t="s">
        <v>1</v>
      </c>
      <c r="AD28" s="73" t="s">
        <v>1</v>
      </c>
    </row>
    <row r="29" spans="1:25" s="21" customFormat="1" ht="21" customHeight="1">
      <c r="A29" s="22" t="s">
        <v>24</v>
      </c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5"/>
      <c r="X29" s="24"/>
      <c r="Y29" s="24"/>
    </row>
    <row r="30" spans="1:4" ht="18.75" customHeight="1">
      <c r="A30" s="22"/>
      <c r="B30" s="22"/>
      <c r="C30" s="22"/>
      <c r="D30" s="22"/>
    </row>
  </sheetData>
  <sheetProtection/>
  <mergeCells count="70">
    <mergeCell ref="Y12:Y13"/>
    <mergeCell ref="U11:Y11"/>
    <mergeCell ref="Z11:AD11"/>
    <mergeCell ref="AD12:AD13"/>
    <mergeCell ref="AD15:AD16"/>
    <mergeCell ref="AD17:AD18"/>
    <mergeCell ref="X12:X13"/>
    <mergeCell ref="W12:W13"/>
    <mergeCell ref="X15:X16"/>
    <mergeCell ref="U15:U16"/>
    <mergeCell ref="B26:C26"/>
    <mergeCell ref="X17:X18"/>
    <mergeCell ref="B18:C18"/>
    <mergeCell ref="B17:C17"/>
    <mergeCell ref="S17:S18"/>
    <mergeCell ref="V17:V18"/>
    <mergeCell ref="T17:T18"/>
    <mergeCell ref="W17:W18"/>
    <mergeCell ref="B16:C16"/>
    <mergeCell ref="Q12:Q13"/>
    <mergeCell ref="F12:F13"/>
    <mergeCell ref="B25:C25"/>
    <mergeCell ref="B19:C19"/>
    <mergeCell ref="B22:C22"/>
    <mergeCell ref="P12:P13"/>
    <mergeCell ref="B23:C23"/>
    <mergeCell ref="L12:L13"/>
    <mergeCell ref="A28:C28"/>
    <mergeCell ref="A11:A13"/>
    <mergeCell ref="T12:T13"/>
    <mergeCell ref="E12:E13"/>
    <mergeCell ref="A15:A16"/>
    <mergeCell ref="S12:S13"/>
    <mergeCell ref="D12:D13"/>
    <mergeCell ref="S15:S16"/>
    <mergeCell ref="B11:C13"/>
    <mergeCell ref="A17:A18"/>
    <mergeCell ref="A27:C27"/>
    <mergeCell ref="B24:C24"/>
    <mergeCell ref="B14:C14"/>
    <mergeCell ref="B15:C15"/>
    <mergeCell ref="W15:W16"/>
    <mergeCell ref="B20:C20"/>
    <mergeCell ref="B21:C21"/>
    <mergeCell ref="U17:U18"/>
    <mergeCell ref="V15:V16"/>
    <mergeCell ref="T15:T16"/>
    <mergeCell ref="AB15:AB16"/>
    <mergeCell ref="Z17:Z18"/>
    <mergeCell ref="AA17:AA18"/>
    <mergeCell ref="AB17:AB18"/>
    <mergeCell ref="Y15:Y16"/>
    <mergeCell ref="Y17:Y18"/>
    <mergeCell ref="V12:V13"/>
    <mergeCell ref="U12:U13"/>
    <mergeCell ref="R12:R13"/>
    <mergeCell ref="D11:T11"/>
    <mergeCell ref="M12:M13"/>
    <mergeCell ref="O12:O13"/>
    <mergeCell ref="G12:G13"/>
    <mergeCell ref="A9:AD9"/>
    <mergeCell ref="AC17:AC18"/>
    <mergeCell ref="AA12:AA13"/>
    <mergeCell ref="AB12:AB13"/>
    <mergeCell ref="AC12:AC13"/>
    <mergeCell ref="Z12:Z13"/>
    <mergeCell ref="Z15:Z16"/>
    <mergeCell ref="AA15:AA16"/>
    <mergeCell ref="AC15:AC16"/>
    <mergeCell ref="H12:K12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0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4" customWidth="1"/>
    <col min="3" max="3" width="33.375" style="5" customWidth="1"/>
    <col min="4" max="12" width="16.00390625" style="5" customWidth="1"/>
    <col min="13" max="13" width="18.75390625" style="5" customWidth="1"/>
    <col min="14" max="14" width="18.75390625" style="5" hidden="1" customWidth="1"/>
    <col min="15" max="15" width="18.75390625" style="5" customWidth="1"/>
    <col min="16" max="19" width="15.375" style="5" customWidth="1"/>
    <col min="20" max="20" width="15.00390625" style="5" customWidth="1"/>
    <col min="21" max="21" width="17.875" style="5" customWidth="1"/>
    <col min="22" max="22" width="19.25390625" style="5" customWidth="1"/>
    <col min="23" max="23" width="18.75390625" style="5" customWidth="1"/>
    <col min="24" max="24" width="16.75390625" style="5" customWidth="1"/>
    <col min="25" max="25" width="17.625" style="5" customWidth="1"/>
    <col min="26" max="26" width="19.75390625" style="5" customWidth="1"/>
    <col min="27" max="27" width="19.625" style="5" customWidth="1"/>
    <col min="28" max="28" width="18.25390625" style="5" customWidth="1"/>
    <col min="29" max="29" width="15.875" style="5" customWidth="1"/>
    <col min="30" max="30" width="14.00390625" style="5" customWidth="1"/>
    <col min="31" max="16384" width="9.125" style="5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30" ht="42" customHeight="1">
      <c r="A9" s="6" t="s">
        <v>54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3:30" ht="15.75">
      <c r="C10" s="7"/>
      <c r="D10" s="7"/>
      <c r="E10" s="7"/>
      <c r="F10" s="7"/>
      <c r="G10" s="7"/>
      <c r="H10" s="7"/>
      <c r="I10" s="7"/>
      <c r="J10" s="7"/>
      <c r="K10" s="7"/>
      <c r="L10" s="7"/>
      <c r="T10" s="8"/>
      <c r="U10" s="8"/>
      <c r="V10" s="8"/>
      <c r="AD10" s="9" t="s">
        <v>25</v>
      </c>
    </row>
    <row r="11" spans="1:30" ht="45.75" customHeight="1">
      <c r="A11" s="10" t="s">
        <v>2</v>
      </c>
      <c r="B11" s="10" t="s">
        <v>3</v>
      </c>
      <c r="C11" s="10" t="s">
        <v>3</v>
      </c>
      <c r="D11" s="11" t="s">
        <v>4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 t="s">
        <v>27</v>
      </c>
      <c r="V11" s="13"/>
      <c r="W11" s="13"/>
      <c r="X11" s="13"/>
      <c r="Y11" s="14"/>
      <c r="Z11" s="12" t="s">
        <v>28</v>
      </c>
      <c r="AA11" s="13"/>
      <c r="AB11" s="13"/>
      <c r="AC11" s="13"/>
      <c r="AD11" s="14"/>
    </row>
    <row r="12" spans="1:30" ht="18.75" customHeight="1">
      <c r="A12" s="10"/>
      <c r="B12" s="10"/>
      <c r="C12" s="10"/>
      <c r="D12" s="10" t="s">
        <v>5</v>
      </c>
      <c r="E12" s="10" t="s">
        <v>6</v>
      </c>
      <c r="F12" s="10" t="s">
        <v>26</v>
      </c>
      <c r="G12" s="10" t="s">
        <v>7</v>
      </c>
      <c r="H12" s="11" t="s">
        <v>8</v>
      </c>
      <c r="I12" s="11"/>
      <c r="J12" s="11"/>
      <c r="K12" s="11"/>
      <c r="L12" s="10" t="s">
        <v>9</v>
      </c>
      <c r="M12" s="10" t="s">
        <v>10</v>
      </c>
      <c r="N12" s="15"/>
      <c r="O12" s="10" t="s">
        <v>11</v>
      </c>
      <c r="P12" s="10" t="s">
        <v>12</v>
      </c>
      <c r="Q12" s="10" t="s">
        <v>13</v>
      </c>
      <c r="R12" s="10" t="s">
        <v>14</v>
      </c>
      <c r="S12" s="10" t="s">
        <v>15</v>
      </c>
      <c r="T12" s="10" t="s">
        <v>16</v>
      </c>
      <c r="U12" s="1" t="s">
        <v>53</v>
      </c>
      <c r="V12" s="1" t="s">
        <v>52</v>
      </c>
      <c r="W12" s="1" t="s">
        <v>51</v>
      </c>
      <c r="X12" s="1" t="s">
        <v>17</v>
      </c>
      <c r="Y12" s="2" t="s">
        <v>29</v>
      </c>
      <c r="Z12" s="1" t="s">
        <v>53</v>
      </c>
      <c r="AA12" s="1" t="s">
        <v>52</v>
      </c>
      <c r="AB12" s="1" t="s">
        <v>51</v>
      </c>
      <c r="AC12" s="1" t="s">
        <v>17</v>
      </c>
      <c r="AD12" s="2" t="s">
        <v>29</v>
      </c>
    </row>
    <row r="13" spans="1:30" s="17" customFormat="1" ht="72" customHeight="1">
      <c r="A13" s="10"/>
      <c r="B13" s="10"/>
      <c r="C13" s="10"/>
      <c r="D13" s="10"/>
      <c r="E13" s="10"/>
      <c r="F13" s="10"/>
      <c r="G13" s="10"/>
      <c r="H13" s="15" t="s">
        <v>18</v>
      </c>
      <c r="I13" s="15" t="s">
        <v>19</v>
      </c>
      <c r="J13" s="16" t="s">
        <v>20</v>
      </c>
      <c r="K13" s="16" t="s">
        <v>21</v>
      </c>
      <c r="L13" s="10"/>
      <c r="M13" s="10"/>
      <c r="N13" s="15"/>
      <c r="O13" s="10"/>
      <c r="P13" s="10"/>
      <c r="Q13" s="10"/>
      <c r="R13" s="10"/>
      <c r="S13" s="10"/>
      <c r="T13" s="10"/>
      <c r="U13" s="1"/>
      <c r="V13" s="1"/>
      <c r="W13" s="1"/>
      <c r="X13" s="1"/>
      <c r="Y13" s="3"/>
      <c r="Z13" s="1"/>
      <c r="AA13" s="1"/>
      <c r="AB13" s="1"/>
      <c r="AC13" s="1"/>
      <c r="AD13" s="3"/>
    </row>
    <row r="14" spans="1:30" s="17" customFormat="1" ht="24" customHeight="1">
      <c r="A14" s="18">
        <v>1</v>
      </c>
      <c r="B14" s="26">
        <v>2</v>
      </c>
      <c r="C14" s="27"/>
      <c r="D14" s="18">
        <v>3</v>
      </c>
      <c r="E14" s="18">
        <v>4</v>
      </c>
      <c r="F14" s="18"/>
      <c r="G14" s="18">
        <v>5</v>
      </c>
      <c r="H14" s="18">
        <v>6</v>
      </c>
      <c r="I14" s="18">
        <v>7</v>
      </c>
      <c r="J14" s="18">
        <v>8</v>
      </c>
      <c r="K14" s="18">
        <v>9</v>
      </c>
      <c r="L14" s="18">
        <v>10</v>
      </c>
      <c r="M14" s="18">
        <v>11</v>
      </c>
      <c r="N14" s="18"/>
      <c r="O14" s="18">
        <v>12</v>
      </c>
      <c r="P14" s="18">
        <v>13</v>
      </c>
      <c r="Q14" s="18">
        <v>14</v>
      </c>
      <c r="R14" s="18"/>
      <c r="S14" s="18">
        <v>15</v>
      </c>
      <c r="T14" s="18">
        <v>16</v>
      </c>
      <c r="U14" s="18">
        <v>17</v>
      </c>
      <c r="V14" s="18">
        <v>18</v>
      </c>
      <c r="W14" s="18">
        <v>19</v>
      </c>
      <c r="X14" s="18">
        <v>20</v>
      </c>
      <c r="Y14" s="18">
        <v>21</v>
      </c>
      <c r="Z14" s="18">
        <v>22</v>
      </c>
      <c r="AA14" s="18">
        <v>23</v>
      </c>
      <c r="AB14" s="18">
        <v>24</v>
      </c>
      <c r="AC14" s="18">
        <v>25</v>
      </c>
      <c r="AD14" s="18">
        <v>26</v>
      </c>
    </row>
    <row r="15" spans="1:30" s="20" customFormat="1" ht="47.25" customHeight="1">
      <c r="A15" s="82">
        <v>1</v>
      </c>
      <c r="B15" s="40" t="s">
        <v>30</v>
      </c>
      <c r="C15" s="40"/>
      <c r="D15" s="41">
        <v>4607767</v>
      </c>
      <c r="E15" s="41">
        <v>20193</v>
      </c>
      <c r="F15" s="41">
        <v>0</v>
      </c>
      <c r="G15" s="41">
        <v>173027888</v>
      </c>
      <c r="H15" s="41">
        <v>371928</v>
      </c>
      <c r="I15" s="41">
        <v>21142</v>
      </c>
      <c r="J15" s="41">
        <v>1318600</v>
      </c>
      <c r="K15" s="41">
        <v>3252915</v>
      </c>
      <c r="L15" s="41">
        <v>109394</v>
      </c>
      <c r="M15" s="41">
        <f>G15+(H15+I15+J15+K15)*10+L15</f>
        <v>222783132</v>
      </c>
      <c r="N15" s="41" t="s">
        <v>1</v>
      </c>
      <c r="O15" s="41">
        <v>403901427</v>
      </c>
      <c r="P15" s="42">
        <f>(D15-(E15+F15))/M15</f>
        <v>0.020592106587315598</v>
      </c>
      <c r="Q15" s="42">
        <f>0.04*0.3</f>
        <v>0.012</v>
      </c>
      <c r="R15" s="42" t="str">
        <f>IF(P15&gt;Q15,"ИӘ","ЖОҚ")</f>
        <v>ИӘ</v>
      </c>
      <c r="S15" s="43">
        <f>P15+P16</f>
        <v>0.06486386654308246</v>
      </c>
      <c r="T15" s="44" t="str">
        <f>IF(S15&gt;=0.04,"ИӘ","ЖОҚ")</f>
        <v>ИӘ</v>
      </c>
      <c r="U15" s="45" t="s">
        <v>0</v>
      </c>
      <c r="V15" s="45" t="s">
        <v>0</v>
      </c>
      <c r="W15" s="45" t="s">
        <v>0</v>
      </c>
      <c r="X15" s="45" t="s">
        <v>0</v>
      </c>
      <c r="Y15" s="45" t="s">
        <v>0</v>
      </c>
      <c r="Z15" s="46">
        <v>1.89</v>
      </c>
      <c r="AA15" s="46">
        <v>5</v>
      </c>
      <c r="AB15" s="46">
        <v>9.21</v>
      </c>
      <c r="AC15" s="47">
        <v>21.66</v>
      </c>
      <c r="AD15" s="44" t="str">
        <f>IF(AB15&gt;AC15,"ИӘ","ЖОҚ")</f>
        <v>ЖОҚ</v>
      </c>
    </row>
    <row r="16" spans="1:30" s="17" customFormat="1" ht="47.25" customHeight="1">
      <c r="A16" s="83"/>
      <c r="B16" s="49" t="s">
        <v>31</v>
      </c>
      <c r="C16" s="49"/>
      <c r="D16" s="50">
        <v>10243250</v>
      </c>
      <c r="E16" s="50">
        <v>335005</v>
      </c>
      <c r="F16" s="50">
        <v>0</v>
      </c>
      <c r="G16" s="50">
        <v>173027888</v>
      </c>
      <c r="H16" s="50">
        <v>371928</v>
      </c>
      <c r="I16" s="50">
        <v>21142</v>
      </c>
      <c r="J16" s="50">
        <v>1318600</v>
      </c>
      <c r="K16" s="50">
        <v>3252915</v>
      </c>
      <c r="L16" s="50">
        <v>1131347</v>
      </c>
      <c r="M16" s="50">
        <f>G16+(H16+I16+J16+K16)*10+L16</f>
        <v>223805085</v>
      </c>
      <c r="N16" s="50" t="e">
        <f>#REF!/#REF!*100</f>
        <v>#REF!</v>
      </c>
      <c r="O16" s="50">
        <v>403901427</v>
      </c>
      <c r="P16" s="51">
        <f>(D16-(E16+F16))/M16</f>
        <v>0.04427175995576687</v>
      </c>
      <c r="Q16" s="51">
        <f>0.04*0.7</f>
        <v>0.027999999999999997</v>
      </c>
      <c r="R16" s="51" t="str">
        <f>IF(P16&gt;Q16,"ИӘ","ЖОҚ")</f>
        <v>ИӘ</v>
      </c>
      <c r="S16" s="52"/>
      <c r="T16" s="53"/>
      <c r="U16" s="54"/>
      <c r="V16" s="54"/>
      <c r="W16" s="54"/>
      <c r="X16" s="55"/>
      <c r="Y16" s="55"/>
      <c r="Z16" s="56"/>
      <c r="AA16" s="56"/>
      <c r="AB16" s="56"/>
      <c r="AC16" s="57"/>
      <c r="AD16" s="53"/>
    </row>
    <row r="17" spans="1:30" ht="60" customHeight="1">
      <c r="A17" s="58">
        <v>2</v>
      </c>
      <c r="B17" s="59" t="s">
        <v>32</v>
      </c>
      <c r="C17" s="59" t="s">
        <v>32</v>
      </c>
      <c r="D17" s="50">
        <v>2535567</v>
      </c>
      <c r="E17" s="50">
        <v>39322</v>
      </c>
      <c r="F17" s="50">
        <v>0</v>
      </c>
      <c r="G17" s="50">
        <v>50346780</v>
      </c>
      <c r="H17" s="50">
        <v>1518131</v>
      </c>
      <c r="I17" s="50">
        <v>129025</v>
      </c>
      <c r="J17" s="50">
        <v>2299874</v>
      </c>
      <c r="K17" s="50">
        <v>741343</v>
      </c>
      <c r="L17" s="50">
        <v>390574</v>
      </c>
      <c r="M17" s="50">
        <f>G17+(H17+I17+J17+K17)*10+L17</f>
        <v>97621084</v>
      </c>
      <c r="N17" s="50" t="s">
        <v>1</v>
      </c>
      <c r="O17" s="50">
        <v>308496738</v>
      </c>
      <c r="P17" s="51">
        <f>(D17-(E17+F17))/M17</f>
        <v>0.02557075682544152</v>
      </c>
      <c r="Q17" s="51">
        <f>0.04*0.2</f>
        <v>0.008</v>
      </c>
      <c r="R17" s="51" t="str">
        <f>IF(P17&gt;Q17,"ИӘ","ЖОҚ")</f>
        <v>ИӘ</v>
      </c>
      <c r="S17" s="52">
        <f>P17+P18</f>
        <v>0.0760671935990376</v>
      </c>
      <c r="T17" s="53" t="str">
        <f>IF(S17&gt;=0.04,"ИӘ","ЖОҚ")</f>
        <v>ИӘ</v>
      </c>
      <c r="U17" s="61">
        <v>4.34</v>
      </c>
      <c r="V17" s="61">
        <v>16.49</v>
      </c>
      <c r="W17" s="61">
        <v>34.94</v>
      </c>
      <c r="X17" s="62">
        <v>19.66</v>
      </c>
      <c r="Y17" s="53" t="str">
        <f>IF(W17&gt;X17,"ИӘ","ЖОҚ")</f>
        <v>ИӘ</v>
      </c>
      <c r="Z17" s="56">
        <v>1.58</v>
      </c>
      <c r="AA17" s="56">
        <v>13.04</v>
      </c>
      <c r="AB17" s="56">
        <v>30.94</v>
      </c>
      <c r="AC17" s="57">
        <v>21.66</v>
      </c>
      <c r="AD17" s="53" t="str">
        <f>IF(AB17&gt;AC17,"ИӘ","ЖОҚ")</f>
        <v>ИӘ</v>
      </c>
    </row>
    <row r="18" spans="1:30" s="17" customFormat="1" ht="47.25" customHeight="1">
      <c r="A18" s="58"/>
      <c r="B18" s="49" t="s">
        <v>33</v>
      </c>
      <c r="C18" s="49" t="s">
        <v>33</v>
      </c>
      <c r="D18" s="50">
        <v>5280380</v>
      </c>
      <c r="E18" s="50">
        <v>355618</v>
      </c>
      <c r="F18" s="50">
        <v>0</v>
      </c>
      <c r="G18" s="50">
        <v>50346780</v>
      </c>
      <c r="H18" s="50">
        <v>1518132</v>
      </c>
      <c r="I18" s="50">
        <v>129024</v>
      </c>
      <c r="J18" s="50">
        <v>2299874</v>
      </c>
      <c r="K18" s="50">
        <v>741344</v>
      </c>
      <c r="L18" s="50">
        <v>296401</v>
      </c>
      <c r="M18" s="50">
        <f>G18+(H18+I18+J18+K18)*10+L18</f>
        <v>97526921</v>
      </c>
      <c r="N18" s="50" t="e">
        <f>#REF!/#REF!*100</f>
        <v>#REF!</v>
      </c>
      <c r="O18" s="50">
        <v>308496738</v>
      </c>
      <c r="P18" s="51">
        <f>(D18-(E18+F18))/M18</f>
        <v>0.05049643677359608</v>
      </c>
      <c r="Q18" s="51">
        <f>0.04*0.8</f>
        <v>0.032</v>
      </c>
      <c r="R18" s="51" t="str">
        <f>IF(P18&gt;Q18,"ИӘ","ЖОҚ")</f>
        <v>ИӘ</v>
      </c>
      <c r="S18" s="52"/>
      <c r="T18" s="53"/>
      <c r="U18" s="61"/>
      <c r="V18" s="61"/>
      <c r="W18" s="61"/>
      <c r="X18" s="62"/>
      <c r="Y18" s="53"/>
      <c r="Z18" s="56"/>
      <c r="AA18" s="56"/>
      <c r="AB18" s="56"/>
      <c r="AC18" s="57"/>
      <c r="AD18" s="53"/>
    </row>
    <row r="19" spans="1:30" s="17" customFormat="1" ht="47.25" customHeight="1">
      <c r="A19" s="84">
        <v>3</v>
      </c>
      <c r="B19" s="59" t="s">
        <v>34</v>
      </c>
      <c r="C19" s="59"/>
      <c r="D19" s="50">
        <v>3279006</v>
      </c>
      <c r="E19" s="50">
        <v>269938</v>
      </c>
      <c r="F19" s="50">
        <v>0</v>
      </c>
      <c r="G19" s="50">
        <v>38971090</v>
      </c>
      <c r="H19" s="50">
        <v>259217</v>
      </c>
      <c r="I19" s="50">
        <v>16197</v>
      </c>
      <c r="J19" s="50">
        <v>306561</v>
      </c>
      <c r="K19" s="50">
        <v>224494</v>
      </c>
      <c r="L19" s="50">
        <v>19937</v>
      </c>
      <c r="M19" s="50">
        <f>G19+(H19+I19+J19+K19)*10+L19</f>
        <v>47055717</v>
      </c>
      <c r="N19" s="50" t="e">
        <f>#REF!/#REF!*100</f>
        <v>#REF!</v>
      </c>
      <c r="O19" s="50">
        <v>90669986</v>
      </c>
      <c r="P19" s="51">
        <f>(D19-(E19+F19))/M19</f>
        <v>0.0639469163757509</v>
      </c>
      <c r="Q19" s="51">
        <v>0.04</v>
      </c>
      <c r="R19" s="51" t="str">
        <f>IF(P19&gt;Q19,"ИӘ","ЖОҚ")</f>
        <v>ИӘ</v>
      </c>
      <c r="S19" s="51" t="s">
        <v>1</v>
      </c>
      <c r="T19" s="51" t="s">
        <v>1</v>
      </c>
      <c r="U19" s="64">
        <v>2.3</v>
      </c>
      <c r="V19" s="64">
        <v>9.43</v>
      </c>
      <c r="W19" s="64">
        <v>25.64</v>
      </c>
      <c r="X19" s="65">
        <v>19.66</v>
      </c>
      <c r="Y19" s="50" t="str">
        <f>IF(W19&gt;X19,"ИӘ","ЖОҚ")</f>
        <v>ИӘ</v>
      </c>
      <c r="Z19" s="66">
        <v>3.2</v>
      </c>
      <c r="AA19" s="66">
        <v>11.06</v>
      </c>
      <c r="AB19" s="66">
        <v>27.51</v>
      </c>
      <c r="AC19" s="67">
        <v>21.66</v>
      </c>
      <c r="AD19" s="50" t="str">
        <f>IF(AB19&gt;AC19,"ИӘ","ЖОҚ")</f>
        <v>ИӘ</v>
      </c>
    </row>
    <row r="20" spans="1:30" s="17" customFormat="1" ht="47.25" customHeight="1">
      <c r="A20" s="84">
        <v>4</v>
      </c>
      <c r="B20" s="59" t="s">
        <v>35</v>
      </c>
      <c r="C20" s="59" t="s">
        <v>35</v>
      </c>
      <c r="D20" s="50">
        <v>23584670</v>
      </c>
      <c r="E20" s="50">
        <v>620465</v>
      </c>
      <c r="F20" s="50">
        <v>0</v>
      </c>
      <c r="G20" s="50">
        <v>121515281</v>
      </c>
      <c r="H20" s="50">
        <v>1615357</v>
      </c>
      <c r="I20" s="50">
        <v>321455</v>
      </c>
      <c r="J20" s="50">
        <v>6071838</v>
      </c>
      <c r="K20" s="50">
        <v>860460</v>
      </c>
      <c r="L20" s="50">
        <v>1328025</v>
      </c>
      <c r="M20" s="50">
        <f>G20+(H20+I20+J20+K20)*10+L20</f>
        <v>211534406</v>
      </c>
      <c r="N20" s="50" t="e">
        <f>#REF!/#REF!*100</f>
        <v>#REF!</v>
      </c>
      <c r="O20" s="50">
        <v>649130281</v>
      </c>
      <c r="P20" s="51">
        <f>(D20-(E20+F20))/M20</f>
        <v>0.10856014127555212</v>
      </c>
      <c r="Q20" s="51">
        <v>0.04</v>
      </c>
      <c r="R20" s="51" t="str">
        <f>IF(P20&gt;Q20,"ИӘ","ЖОҚ")</f>
        <v>ИӘ</v>
      </c>
      <c r="S20" s="51" t="s">
        <v>1</v>
      </c>
      <c r="T20" s="51" t="s">
        <v>1</v>
      </c>
      <c r="U20" s="64">
        <v>3.03</v>
      </c>
      <c r="V20" s="64">
        <v>14.12</v>
      </c>
      <c r="W20" s="64">
        <v>29.58</v>
      </c>
      <c r="X20" s="65">
        <v>19.66</v>
      </c>
      <c r="Y20" s="50" t="s">
        <v>42</v>
      </c>
      <c r="Z20" s="66">
        <v>1.99</v>
      </c>
      <c r="AA20" s="68">
        <v>11.07</v>
      </c>
      <c r="AB20" s="66">
        <v>26.11</v>
      </c>
      <c r="AC20" s="67">
        <v>21.66</v>
      </c>
      <c r="AD20" s="50" t="s">
        <v>42</v>
      </c>
    </row>
    <row r="21" spans="1:30" s="17" customFormat="1" ht="46.5" customHeight="1">
      <c r="A21" s="84">
        <v>5</v>
      </c>
      <c r="B21" s="59" t="s">
        <v>36</v>
      </c>
      <c r="C21" s="59" t="s">
        <v>36</v>
      </c>
      <c r="D21" s="50">
        <v>38612453</v>
      </c>
      <c r="E21" s="50">
        <v>994175</v>
      </c>
      <c r="F21" s="50">
        <v>0</v>
      </c>
      <c r="G21" s="50">
        <v>162459938</v>
      </c>
      <c r="H21" s="50">
        <v>1371177</v>
      </c>
      <c r="I21" s="50">
        <v>299715</v>
      </c>
      <c r="J21" s="50">
        <v>8884618</v>
      </c>
      <c r="K21" s="50">
        <v>1932348</v>
      </c>
      <c r="L21" s="50">
        <v>3085473</v>
      </c>
      <c r="M21" s="50">
        <f>G21+(H21+I21+J21+K21)*10+L21</f>
        <v>290423991</v>
      </c>
      <c r="N21" s="50" t="e">
        <f>#REF!/#REF!*100</f>
        <v>#REF!</v>
      </c>
      <c r="O21" s="50">
        <v>1094625050</v>
      </c>
      <c r="P21" s="51">
        <f>(D21-(E21+F21))/M21</f>
        <v>0.12952882394622833</v>
      </c>
      <c r="Q21" s="51">
        <v>0.04</v>
      </c>
      <c r="R21" s="51" t="str">
        <f>IF(P21&gt;Q21,"ИӘ","ЖОҚ")</f>
        <v>ИӘ</v>
      </c>
      <c r="S21" s="51" t="s">
        <v>1</v>
      </c>
      <c r="T21" s="51" t="s">
        <v>1</v>
      </c>
      <c r="U21" s="64">
        <v>4.43</v>
      </c>
      <c r="V21" s="64">
        <v>11.86</v>
      </c>
      <c r="W21" s="64">
        <v>28.05</v>
      </c>
      <c r="X21" s="65">
        <v>19.66</v>
      </c>
      <c r="Y21" s="50" t="str">
        <f>IF(W20&gt;X21,"ИӘ","ЖОҚ")</f>
        <v>ИӘ</v>
      </c>
      <c r="Z21" s="66">
        <v>4.09</v>
      </c>
      <c r="AA21" s="66">
        <v>9.41</v>
      </c>
      <c r="AB21" s="66">
        <v>25.25</v>
      </c>
      <c r="AC21" s="67">
        <v>21.66</v>
      </c>
      <c r="AD21" s="50" t="str">
        <f>IF(AB20&gt;AC21,"ИӘ","ЖОҚ")</f>
        <v>ИӘ</v>
      </c>
    </row>
    <row r="22" spans="1:30" s="17" customFormat="1" ht="47.25" customHeight="1">
      <c r="A22" s="84">
        <v>6</v>
      </c>
      <c r="B22" s="59" t="s">
        <v>37</v>
      </c>
      <c r="C22" s="59" t="s">
        <v>37</v>
      </c>
      <c r="D22" s="50">
        <v>2794429</v>
      </c>
      <c r="E22" s="50">
        <v>136741</v>
      </c>
      <c r="F22" s="50">
        <v>0</v>
      </c>
      <c r="G22" s="50">
        <v>33179639</v>
      </c>
      <c r="H22" s="50">
        <v>12412</v>
      </c>
      <c r="I22" s="50">
        <v>465</v>
      </c>
      <c r="J22" s="50">
        <v>469</v>
      </c>
      <c r="K22" s="50">
        <v>92439</v>
      </c>
      <c r="L22" s="50">
        <v>191366</v>
      </c>
      <c r="M22" s="50">
        <f>G22+(H22+I22+J22+K22)*10+L22</f>
        <v>34428855</v>
      </c>
      <c r="N22" s="50" t="e">
        <f>#REF!/#REF!*100</f>
        <v>#REF!</v>
      </c>
      <c r="O22" s="50">
        <v>141867571</v>
      </c>
      <c r="P22" s="51">
        <f>(D22-(E22+F22))/M22</f>
        <v>0.0771936214550266</v>
      </c>
      <c r="Q22" s="51">
        <v>0.04</v>
      </c>
      <c r="R22" s="51" t="str">
        <f>IF(P22&gt;Q22,"ИӘ","ЖОҚ")</f>
        <v>ИӘ</v>
      </c>
      <c r="S22" s="51" t="s">
        <v>1</v>
      </c>
      <c r="T22" s="51" t="s">
        <v>1</v>
      </c>
      <c r="U22" s="64">
        <v>4.4</v>
      </c>
      <c r="V22" s="64">
        <v>15.3</v>
      </c>
      <c r="W22" s="64">
        <v>35.47</v>
      </c>
      <c r="X22" s="65">
        <v>19.66</v>
      </c>
      <c r="Y22" s="50" t="str">
        <f>IF(W22&gt;X22,"ИӘ","ЖОҚ")</f>
        <v>ИӘ</v>
      </c>
      <c r="Z22" s="66">
        <v>3.13</v>
      </c>
      <c r="AA22" s="66">
        <v>14.02</v>
      </c>
      <c r="AB22" s="66">
        <v>33.96</v>
      </c>
      <c r="AC22" s="67">
        <v>21.66</v>
      </c>
      <c r="AD22" s="50" t="str">
        <f>IF(AB22&gt;AC22,"ИӘ","ЖОҚ")</f>
        <v>ИӘ</v>
      </c>
    </row>
    <row r="23" spans="1:30" s="17" customFormat="1" ht="47.25" customHeight="1">
      <c r="A23" s="84">
        <v>7</v>
      </c>
      <c r="B23" s="59" t="s">
        <v>38</v>
      </c>
      <c r="C23" s="59" t="s">
        <v>38</v>
      </c>
      <c r="D23" s="50">
        <v>6078024</v>
      </c>
      <c r="E23" s="50">
        <v>252730</v>
      </c>
      <c r="F23" s="50">
        <v>0</v>
      </c>
      <c r="G23" s="50">
        <v>86873656</v>
      </c>
      <c r="H23" s="50">
        <v>928659</v>
      </c>
      <c r="I23" s="50">
        <v>58110</v>
      </c>
      <c r="J23" s="50">
        <v>960397</v>
      </c>
      <c r="K23" s="50">
        <v>680442</v>
      </c>
      <c r="L23" s="50">
        <v>354433</v>
      </c>
      <c r="M23" s="50">
        <f>G23+(H23+I23+J23+K23)*10+L23</f>
        <v>113504169</v>
      </c>
      <c r="N23" s="50" t="e">
        <f>#REF!/#REF!*100</f>
        <v>#REF!</v>
      </c>
      <c r="O23" s="50">
        <v>224652949</v>
      </c>
      <c r="P23" s="51">
        <f>(D23-(E23+F23))/M23</f>
        <v>0.051322291078136524</v>
      </c>
      <c r="Q23" s="51">
        <v>0.04</v>
      </c>
      <c r="R23" s="51" t="str">
        <f>IF(P23&gt;Q23,"ИӘ","ЖОҚ")</f>
        <v>ИӘ</v>
      </c>
      <c r="S23" s="51" t="s">
        <v>1</v>
      </c>
      <c r="T23" s="51" t="s">
        <v>1</v>
      </c>
      <c r="U23" s="64">
        <v>5.6</v>
      </c>
      <c r="V23" s="64">
        <v>22.35</v>
      </c>
      <c r="W23" s="64">
        <v>34.2</v>
      </c>
      <c r="X23" s="65">
        <v>19.66</v>
      </c>
      <c r="Y23" s="50" t="str">
        <f>IF(W23&gt;X23,"ИӘ","ЖОҚ")</f>
        <v>ИӘ</v>
      </c>
      <c r="Z23" s="66">
        <v>2.9</v>
      </c>
      <c r="AA23" s="66">
        <v>18.21</v>
      </c>
      <c r="AB23" s="66">
        <v>29.65</v>
      </c>
      <c r="AC23" s="67">
        <v>21.66</v>
      </c>
      <c r="AD23" s="50" t="str">
        <f>IF(AB23&gt;AC23,"ИӘ","ЖОҚ")</f>
        <v>ИӘ</v>
      </c>
    </row>
    <row r="24" spans="1:30" s="17" customFormat="1" ht="47.25" customHeight="1">
      <c r="A24" s="84">
        <v>8</v>
      </c>
      <c r="B24" s="59" t="s">
        <v>39</v>
      </c>
      <c r="C24" s="59" t="s">
        <v>39</v>
      </c>
      <c r="D24" s="50">
        <v>320909</v>
      </c>
      <c r="E24" s="50">
        <v>229742</v>
      </c>
      <c r="F24" s="50">
        <v>759733</v>
      </c>
      <c r="G24" s="50">
        <v>36702189</v>
      </c>
      <c r="H24" s="50">
        <v>294292</v>
      </c>
      <c r="I24" s="50">
        <v>25164</v>
      </c>
      <c r="J24" s="50">
        <v>153779</v>
      </c>
      <c r="K24" s="50">
        <v>603885</v>
      </c>
      <c r="L24" s="50">
        <v>24343</v>
      </c>
      <c r="M24" s="50">
        <f>G24+(H24+I24+J24+K24)*10+L24</f>
        <v>47497732</v>
      </c>
      <c r="N24" s="50" t="e">
        <f>#REF!/#REF!*100</f>
        <v>#REF!</v>
      </c>
      <c r="O24" s="50">
        <v>85892468</v>
      </c>
      <c r="P24" s="51">
        <f>(D24-(E24+F24))/M24</f>
        <v>-0.014075745764029323</v>
      </c>
      <c r="Q24" s="51">
        <v>0.04</v>
      </c>
      <c r="R24" s="51" t="str">
        <f>IF(P24&gt;Q24,"ИӘ","ЖОҚ")</f>
        <v>ЖОҚ</v>
      </c>
      <c r="S24" s="51" t="s">
        <v>1</v>
      </c>
      <c r="T24" s="51" t="s">
        <v>1</v>
      </c>
      <c r="U24" s="64">
        <v>7.87</v>
      </c>
      <c r="V24" s="64">
        <v>11.49</v>
      </c>
      <c r="W24" s="64">
        <v>19.27</v>
      </c>
      <c r="X24" s="65">
        <v>19.66</v>
      </c>
      <c r="Y24" s="50" t="str">
        <f>IF(W24&gt;X24,"ИӘ","ЖОҚ")</f>
        <v>ЖОҚ</v>
      </c>
      <c r="Z24" s="68">
        <v>7.25</v>
      </c>
      <c r="AA24" s="66">
        <v>12.13</v>
      </c>
      <c r="AB24" s="64">
        <v>19.96</v>
      </c>
      <c r="AC24" s="67">
        <v>21.66</v>
      </c>
      <c r="AD24" s="50" t="str">
        <f>IF(AB24&gt;AC24,"ИӘ","ЖОҚ")</f>
        <v>ЖОҚ</v>
      </c>
    </row>
    <row r="25" spans="1:30" s="17" customFormat="1" ht="47.25" customHeight="1">
      <c r="A25" s="84">
        <v>9</v>
      </c>
      <c r="B25" s="59" t="s">
        <v>40</v>
      </c>
      <c r="C25" s="59" t="s">
        <v>40</v>
      </c>
      <c r="D25" s="50">
        <v>4476671</v>
      </c>
      <c r="E25" s="50">
        <v>60691</v>
      </c>
      <c r="F25" s="50">
        <v>0</v>
      </c>
      <c r="G25" s="50">
        <v>38865113</v>
      </c>
      <c r="H25" s="50">
        <v>455930</v>
      </c>
      <c r="I25" s="50">
        <v>58406</v>
      </c>
      <c r="J25" s="50">
        <v>366811</v>
      </c>
      <c r="K25" s="50">
        <v>166893</v>
      </c>
      <c r="L25" s="50">
        <v>257436</v>
      </c>
      <c r="M25" s="50">
        <f>G25+(H25+I25+J25+K25)*10+L25</f>
        <v>49602949</v>
      </c>
      <c r="N25" s="50" t="e">
        <f>#REF!/#REF!*100</f>
        <v>#REF!</v>
      </c>
      <c r="O25" s="50">
        <v>187011326</v>
      </c>
      <c r="P25" s="51">
        <f>(D25-(E25+F25))/M25</f>
        <v>0.0890265617070469</v>
      </c>
      <c r="Q25" s="51">
        <v>0.04</v>
      </c>
      <c r="R25" s="51" t="str">
        <f>IF(P25&gt;Q25,"ИӘ","ЖОҚ")</f>
        <v>ИӘ</v>
      </c>
      <c r="S25" s="51" t="s">
        <v>1</v>
      </c>
      <c r="T25" s="51" t="s">
        <v>1</v>
      </c>
      <c r="U25" s="64">
        <v>3.83</v>
      </c>
      <c r="V25" s="64">
        <v>13.08</v>
      </c>
      <c r="W25" s="64">
        <v>28.46</v>
      </c>
      <c r="X25" s="65">
        <v>19.66</v>
      </c>
      <c r="Y25" s="50" t="str">
        <f>IF(W25&gt;X25,"ИӘ","ЖОҚ")</f>
        <v>ИӘ</v>
      </c>
      <c r="Z25" s="66">
        <v>2.07</v>
      </c>
      <c r="AA25" s="66">
        <v>11.68</v>
      </c>
      <c r="AB25" s="66">
        <v>26.86</v>
      </c>
      <c r="AC25" s="67">
        <v>21.66</v>
      </c>
      <c r="AD25" s="50" t="str">
        <f>IF(AB25&gt;AC25,"ИӘ","ЖОҚ")</f>
        <v>ИӘ</v>
      </c>
    </row>
    <row r="26" spans="1:30" s="17" customFormat="1" ht="47.25" customHeight="1">
      <c r="A26" s="85">
        <v>10</v>
      </c>
      <c r="B26" s="70" t="s">
        <v>41</v>
      </c>
      <c r="C26" s="70" t="s">
        <v>41</v>
      </c>
      <c r="D26" s="71">
        <v>2258003</v>
      </c>
      <c r="E26" s="71">
        <v>84978</v>
      </c>
      <c r="F26" s="71">
        <v>0</v>
      </c>
      <c r="G26" s="71">
        <v>24440051</v>
      </c>
      <c r="H26" s="71">
        <v>266357</v>
      </c>
      <c r="I26" s="71">
        <v>54998</v>
      </c>
      <c r="J26" s="71">
        <v>61055</v>
      </c>
      <c r="K26" s="71">
        <v>514699</v>
      </c>
      <c r="L26" s="71">
        <v>0</v>
      </c>
      <c r="M26" s="71">
        <f>G26+(H26+I26+J26+K26)*10+L26</f>
        <v>33411141</v>
      </c>
      <c r="N26" s="71" t="e">
        <f>#REF!/#REF!*100</f>
        <v>#REF!</v>
      </c>
      <c r="O26" s="71">
        <v>79916904</v>
      </c>
      <c r="P26" s="73">
        <f>(D26-(E26+F26))/M26</f>
        <v>0.06503893416869541</v>
      </c>
      <c r="Q26" s="73">
        <v>0.04</v>
      </c>
      <c r="R26" s="73" t="str">
        <f>IF(P26&gt;Q26,"ИӘ","ЖОҚ")</f>
        <v>ИӘ</v>
      </c>
      <c r="S26" s="73" t="s">
        <v>1</v>
      </c>
      <c r="T26" s="73" t="s">
        <v>1</v>
      </c>
      <c r="U26" s="74">
        <v>3.68</v>
      </c>
      <c r="V26" s="74">
        <v>13.56</v>
      </c>
      <c r="W26" s="74">
        <v>37</v>
      </c>
      <c r="X26" s="75">
        <v>19.66</v>
      </c>
      <c r="Y26" s="71" t="str">
        <f>IF(W26&gt;X26,"ИӘ","ЖОҚ")</f>
        <v>ИӘ</v>
      </c>
      <c r="Z26" s="76">
        <v>2.59</v>
      </c>
      <c r="AA26" s="76">
        <v>11.59</v>
      </c>
      <c r="AB26" s="76">
        <v>34.63</v>
      </c>
      <c r="AC26" s="77">
        <v>21.66</v>
      </c>
      <c r="AD26" s="71" t="str">
        <f>IF(AB26&gt;AC26,"ИӘ","ЖОҚ")</f>
        <v>ИӘ</v>
      </c>
    </row>
    <row r="27" spans="1:30" s="21" customFormat="1" ht="47.25" customHeight="1">
      <c r="A27" s="86" t="s">
        <v>22</v>
      </c>
      <c r="B27" s="86"/>
      <c r="C27" s="86"/>
      <c r="D27" s="41" t="s">
        <v>1</v>
      </c>
      <c r="E27" s="41" t="s">
        <v>1</v>
      </c>
      <c r="F27" s="41" t="s">
        <v>1</v>
      </c>
      <c r="G27" s="41" t="s">
        <v>1</v>
      </c>
      <c r="H27" s="41" t="s">
        <v>1</v>
      </c>
      <c r="I27" s="41" t="s">
        <v>1</v>
      </c>
      <c r="J27" s="41" t="s">
        <v>1</v>
      </c>
      <c r="K27" s="41" t="s">
        <v>1</v>
      </c>
      <c r="L27" s="41" t="s">
        <v>1</v>
      </c>
      <c r="M27" s="41" t="s">
        <v>1</v>
      </c>
      <c r="N27" s="41"/>
      <c r="O27" s="41" t="s">
        <v>1</v>
      </c>
      <c r="P27" s="41" t="s">
        <v>1</v>
      </c>
      <c r="Q27" s="42" t="s">
        <v>1</v>
      </c>
      <c r="R27" s="42" t="s">
        <v>1</v>
      </c>
      <c r="S27" s="42" t="s">
        <v>1</v>
      </c>
      <c r="T27" s="42" t="s">
        <v>1</v>
      </c>
      <c r="U27" s="79">
        <v>4.06</v>
      </c>
      <c r="V27" s="79">
        <v>11.93</v>
      </c>
      <c r="W27" s="79">
        <v>24.01</v>
      </c>
      <c r="X27" s="42" t="s">
        <v>1</v>
      </c>
      <c r="Y27" s="42" t="s">
        <v>1</v>
      </c>
      <c r="Z27" s="80">
        <v>2.79</v>
      </c>
      <c r="AA27" s="80">
        <v>9.73</v>
      </c>
      <c r="AB27" s="80">
        <v>21.48</v>
      </c>
      <c r="AC27" s="42" t="s">
        <v>1</v>
      </c>
      <c r="AD27" s="42" t="s">
        <v>1</v>
      </c>
    </row>
    <row r="28" spans="1:30" s="21" customFormat="1" ht="47.25" customHeight="1">
      <c r="A28" s="87" t="s">
        <v>23</v>
      </c>
      <c r="B28" s="87"/>
      <c r="C28" s="87"/>
      <c r="D28" s="71" t="s">
        <v>1</v>
      </c>
      <c r="E28" s="71" t="s">
        <v>1</v>
      </c>
      <c r="F28" s="71" t="s">
        <v>1</v>
      </c>
      <c r="G28" s="71" t="s">
        <v>1</v>
      </c>
      <c r="H28" s="71" t="s">
        <v>1</v>
      </c>
      <c r="I28" s="71" t="s">
        <v>1</v>
      </c>
      <c r="J28" s="71" t="s">
        <v>1</v>
      </c>
      <c r="K28" s="71" t="s">
        <v>1</v>
      </c>
      <c r="L28" s="71" t="s">
        <v>1</v>
      </c>
      <c r="M28" s="71" t="s">
        <v>1</v>
      </c>
      <c r="N28" s="71"/>
      <c r="O28" s="71" t="s">
        <v>1</v>
      </c>
      <c r="P28" s="71" t="s">
        <v>1</v>
      </c>
      <c r="Q28" s="73" t="s">
        <v>1</v>
      </c>
      <c r="R28" s="73" t="s">
        <v>1</v>
      </c>
      <c r="S28" s="73" t="s">
        <v>1</v>
      </c>
      <c r="T28" s="73" t="s">
        <v>1</v>
      </c>
      <c r="U28" s="77" t="s">
        <v>1</v>
      </c>
      <c r="V28" s="77" t="s">
        <v>1</v>
      </c>
      <c r="W28" s="77">
        <v>28.08</v>
      </c>
      <c r="X28" s="73" t="s">
        <v>1</v>
      </c>
      <c r="Y28" s="73" t="s">
        <v>1</v>
      </c>
      <c r="Z28" s="77" t="s">
        <v>1</v>
      </c>
      <c r="AA28" s="77" t="s">
        <v>1</v>
      </c>
      <c r="AB28" s="77">
        <v>25.48</v>
      </c>
      <c r="AC28" s="73" t="s">
        <v>1</v>
      </c>
      <c r="AD28" s="73" t="s">
        <v>1</v>
      </c>
    </row>
    <row r="29" spans="1:25" s="21" customFormat="1" ht="21" customHeight="1">
      <c r="A29" s="22" t="s">
        <v>24</v>
      </c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5"/>
      <c r="X29" s="24"/>
      <c r="Y29" s="24"/>
    </row>
    <row r="30" spans="1:4" ht="18.75" customHeight="1">
      <c r="A30" s="22"/>
      <c r="B30" s="22"/>
      <c r="C30" s="22"/>
      <c r="D30" s="22"/>
    </row>
  </sheetData>
  <sheetProtection/>
  <mergeCells count="70">
    <mergeCell ref="Y12:Y13"/>
    <mergeCell ref="U11:Y11"/>
    <mergeCell ref="Z11:AD11"/>
    <mergeCell ref="AD12:AD13"/>
    <mergeCell ref="AD15:AD16"/>
    <mergeCell ref="AD17:AD18"/>
    <mergeCell ref="X12:X13"/>
    <mergeCell ref="W12:W13"/>
    <mergeCell ref="X15:X16"/>
    <mergeCell ref="U15:U16"/>
    <mergeCell ref="B26:C26"/>
    <mergeCell ref="X17:X18"/>
    <mergeCell ref="B18:C18"/>
    <mergeCell ref="B17:C17"/>
    <mergeCell ref="S17:S18"/>
    <mergeCell ref="V17:V18"/>
    <mergeCell ref="T17:T18"/>
    <mergeCell ref="W17:W18"/>
    <mergeCell ref="B16:C16"/>
    <mergeCell ref="Q12:Q13"/>
    <mergeCell ref="F12:F13"/>
    <mergeCell ref="B25:C25"/>
    <mergeCell ref="B19:C19"/>
    <mergeCell ref="B22:C22"/>
    <mergeCell ref="P12:P13"/>
    <mergeCell ref="B23:C23"/>
    <mergeCell ref="L12:L13"/>
    <mergeCell ref="A28:C28"/>
    <mergeCell ref="A11:A13"/>
    <mergeCell ref="T12:T13"/>
    <mergeCell ref="E12:E13"/>
    <mergeCell ref="A15:A16"/>
    <mergeCell ref="S12:S13"/>
    <mergeCell ref="D12:D13"/>
    <mergeCell ref="S15:S16"/>
    <mergeCell ref="B11:C13"/>
    <mergeCell ref="A17:A18"/>
    <mergeCell ref="A27:C27"/>
    <mergeCell ref="B24:C24"/>
    <mergeCell ref="B14:C14"/>
    <mergeCell ref="B15:C15"/>
    <mergeCell ref="W15:W16"/>
    <mergeCell ref="B20:C20"/>
    <mergeCell ref="B21:C21"/>
    <mergeCell ref="U17:U18"/>
    <mergeCell ref="V15:V16"/>
    <mergeCell ref="T15:T16"/>
    <mergeCell ref="AB15:AB16"/>
    <mergeCell ref="Z17:Z18"/>
    <mergeCell ref="AA17:AA18"/>
    <mergeCell ref="AB17:AB18"/>
    <mergeCell ref="Y15:Y16"/>
    <mergeCell ref="Y17:Y18"/>
    <mergeCell ref="V12:V13"/>
    <mergeCell ref="U12:U13"/>
    <mergeCell ref="R12:R13"/>
    <mergeCell ref="D11:T11"/>
    <mergeCell ref="M12:M13"/>
    <mergeCell ref="O12:O13"/>
    <mergeCell ref="G12:G13"/>
    <mergeCell ref="A9:AD9"/>
    <mergeCell ref="AC17:AC18"/>
    <mergeCell ref="AA12:AA13"/>
    <mergeCell ref="AB12:AB13"/>
    <mergeCell ref="AC12:AC13"/>
    <mergeCell ref="Z12:Z13"/>
    <mergeCell ref="Z15:Z16"/>
    <mergeCell ref="AA15:AA16"/>
    <mergeCell ref="AC15:AC16"/>
    <mergeCell ref="H12:K12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30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4" customWidth="1"/>
    <col min="3" max="3" width="33.375" style="5" customWidth="1"/>
    <col min="4" max="12" width="16.00390625" style="5" customWidth="1"/>
    <col min="13" max="14" width="18.75390625" style="5" customWidth="1"/>
    <col min="15" max="18" width="15.375" style="5" customWidth="1"/>
    <col min="19" max="19" width="15.00390625" style="5" customWidth="1"/>
    <col min="20" max="20" width="17.875" style="5" customWidth="1"/>
    <col min="21" max="21" width="19.25390625" style="5" customWidth="1"/>
    <col min="22" max="22" width="18.75390625" style="5" customWidth="1"/>
    <col min="23" max="23" width="16.75390625" style="5" customWidth="1"/>
    <col min="24" max="24" width="17.625" style="5" customWidth="1"/>
    <col min="25" max="25" width="19.75390625" style="5" customWidth="1"/>
    <col min="26" max="26" width="19.625" style="5" customWidth="1"/>
    <col min="27" max="27" width="18.25390625" style="5" customWidth="1"/>
    <col min="28" max="28" width="15.875" style="5" customWidth="1"/>
    <col min="29" max="29" width="14.00390625" style="5" customWidth="1"/>
    <col min="30" max="16384" width="9.125" style="5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29" ht="42" customHeight="1">
      <c r="A9" s="6" t="s">
        <v>58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3:29" ht="15.75">
      <c r="C10" s="7"/>
      <c r="D10" s="7"/>
      <c r="E10" s="7"/>
      <c r="F10" s="7"/>
      <c r="G10" s="7"/>
      <c r="H10" s="7"/>
      <c r="I10" s="7"/>
      <c r="J10" s="7"/>
      <c r="K10" s="7"/>
      <c r="L10" s="7"/>
      <c r="S10" s="8"/>
      <c r="T10" s="8"/>
      <c r="U10" s="8"/>
      <c r="AC10" s="9" t="s">
        <v>25</v>
      </c>
    </row>
    <row r="11" spans="1:29" ht="45.75" customHeight="1">
      <c r="A11" s="10" t="s">
        <v>2</v>
      </c>
      <c r="B11" s="10" t="s">
        <v>3</v>
      </c>
      <c r="C11" s="10" t="s">
        <v>3</v>
      </c>
      <c r="D11" s="11" t="s">
        <v>4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 t="s">
        <v>27</v>
      </c>
      <c r="U11" s="13"/>
      <c r="V11" s="13"/>
      <c r="W11" s="13"/>
      <c r="X11" s="14"/>
      <c r="Y11" s="12" t="s">
        <v>28</v>
      </c>
      <c r="Z11" s="13"/>
      <c r="AA11" s="13"/>
      <c r="AB11" s="13"/>
      <c r="AC11" s="14"/>
    </row>
    <row r="12" spans="1:29" ht="18.75" customHeight="1">
      <c r="A12" s="10"/>
      <c r="B12" s="10"/>
      <c r="C12" s="10"/>
      <c r="D12" s="10" t="s">
        <v>5</v>
      </c>
      <c r="E12" s="10" t="s">
        <v>6</v>
      </c>
      <c r="F12" s="10" t="s">
        <v>26</v>
      </c>
      <c r="G12" s="10" t="s">
        <v>7</v>
      </c>
      <c r="H12" s="11" t="s">
        <v>8</v>
      </c>
      <c r="I12" s="11"/>
      <c r="J12" s="11"/>
      <c r="K12" s="11"/>
      <c r="L12" s="10" t="s">
        <v>9</v>
      </c>
      <c r="M12" s="10" t="s">
        <v>10</v>
      </c>
      <c r="N12" s="10" t="s">
        <v>11</v>
      </c>
      <c r="O12" s="10" t="s">
        <v>12</v>
      </c>
      <c r="P12" s="10" t="s">
        <v>13</v>
      </c>
      <c r="Q12" s="10" t="s">
        <v>14</v>
      </c>
      <c r="R12" s="10" t="s">
        <v>15</v>
      </c>
      <c r="S12" s="10" t="s">
        <v>16</v>
      </c>
      <c r="T12" s="1" t="s">
        <v>57</v>
      </c>
      <c r="U12" s="1" t="s">
        <v>56</v>
      </c>
      <c r="V12" s="1" t="s">
        <v>55</v>
      </c>
      <c r="W12" s="1" t="s">
        <v>17</v>
      </c>
      <c r="X12" s="2" t="s">
        <v>29</v>
      </c>
      <c r="Y12" s="1" t="s">
        <v>57</v>
      </c>
      <c r="Z12" s="1" t="s">
        <v>56</v>
      </c>
      <c r="AA12" s="1" t="s">
        <v>55</v>
      </c>
      <c r="AB12" s="1" t="s">
        <v>17</v>
      </c>
      <c r="AC12" s="2" t="s">
        <v>29</v>
      </c>
    </row>
    <row r="13" spans="1:29" s="17" customFormat="1" ht="72" customHeight="1">
      <c r="A13" s="10"/>
      <c r="B13" s="10"/>
      <c r="C13" s="10"/>
      <c r="D13" s="10"/>
      <c r="E13" s="10"/>
      <c r="F13" s="10"/>
      <c r="G13" s="10"/>
      <c r="H13" s="15" t="s">
        <v>18</v>
      </c>
      <c r="I13" s="15" t="s">
        <v>19</v>
      </c>
      <c r="J13" s="16" t="s">
        <v>20</v>
      </c>
      <c r="K13" s="16" t="s">
        <v>21</v>
      </c>
      <c r="L13" s="10"/>
      <c r="M13" s="10"/>
      <c r="N13" s="10"/>
      <c r="O13" s="10"/>
      <c r="P13" s="10"/>
      <c r="Q13" s="10"/>
      <c r="R13" s="10"/>
      <c r="S13" s="10"/>
      <c r="T13" s="1"/>
      <c r="U13" s="1"/>
      <c r="V13" s="1"/>
      <c r="W13" s="1"/>
      <c r="X13" s="3"/>
      <c r="Y13" s="1"/>
      <c r="Z13" s="1"/>
      <c r="AA13" s="1"/>
      <c r="AB13" s="1"/>
      <c r="AC13" s="3"/>
    </row>
    <row r="14" spans="1:29" s="17" customFormat="1" ht="24" customHeight="1">
      <c r="A14" s="18">
        <v>1</v>
      </c>
      <c r="B14" s="26">
        <v>2</v>
      </c>
      <c r="C14" s="27"/>
      <c r="D14" s="18">
        <v>3</v>
      </c>
      <c r="E14" s="18">
        <v>4</v>
      </c>
      <c r="F14" s="18"/>
      <c r="G14" s="18">
        <v>5</v>
      </c>
      <c r="H14" s="18">
        <v>6</v>
      </c>
      <c r="I14" s="18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8">
        <v>13</v>
      </c>
      <c r="P14" s="18">
        <v>14</v>
      </c>
      <c r="Q14" s="18"/>
      <c r="R14" s="18">
        <v>15</v>
      </c>
      <c r="S14" s="18">
        <v>16</v>
      </c>
      <c r="T14" s="18">
        <v>17</v>
      </c>
      <c r="U14" s="18">
        <v>18</v>
      </c>
      <c r="V14" s="18">
        <v>19</v>
      </c>
      <c r="W14" s="18">
        <v>20</v>
      </c>
      <c r="X14" s="18">
        <v>21</v>
      </c>
      <c r="Y14" s="18">
        <v>22</v>
      </c>
      <c r="Z14" s="18">
        <v>23</v>
      </c>
      <c r="AA14" s="18">
        <v>24</v>
      </c>
      <c r="AB14" s="18">
        <v>25</v>
      </c>
      <c r="AC14" s="18">
        <v>26</v>
      </c>
    </row>
    <row r="15" spans="1:29" s="20" customFormat="1" ht="47.25" customHeight="1">
      <c r="A15" s="82">
        <v>1</v>
      </c>
      <c r="B15" s="40" t="s">
        <v>30</v>
      </c>
      <c r="C15" s="40"/>
      <c r="D15" s="41">
        <v>4668189</v>
      </c>
      <c r="E15" s="41">
        <v>21365</v>
      </c>
      <c r="F15" s="41">
        <v>0</v>
      </c>
      <c r="G15" s="41">
        <v>171576030</v>
      </c>
      <c r="H15" s="41">
        <v>386929</v>
      </c>
      <c r="I15" s="41">
        <v>21516</v>
      </c>
      <c r="J15" s="41">
        <v>1331172</v>
      </c>
      <c r="K15" s="41">
        <v>3189608</v>
      </c>
      <c r="L15" s="41">
        <v>109394</v>
      </c>
      <c r="M15" s="41">
        <f>G15+(H15+I15+J15+K15)*10+L15</f>
        <v>220977674</v>
      </c>
      <c r="N15" s="41">
        <v>406086060</v>
      </c>
      <c r="O15" s="88">
        <f>(D15-(E15+F15))/M15</f>
        <v>0.02102847729314048</v>
      </c>
      <c r="P15" s="42">
        <f>0.04*0.3</f>
        <v>0.012</v>
      </c>
      <c r="Q15" s="42" t="str">
        <f>IF(O15&gt;P15,"ИӘ","ЖОҚ")</f>
        <v>ИӘ</v>
      </c>
      <c r="R15" s="43">
        <f>O15+O16</f>
        <v>0.06783705143547451</v>
      </c>
      <c r="S15" s="44" t="str">
        <f>IF(R15&gt;=0.04,"ИӘ","ЖОҚ")</f>
        <v>ИӘ</v>
      </c>
      <c r="T15" s="45" t="s">
        <v>0</v>
      </c>
      <c r="U15" s="45" t="s">
        <v>0</v>
      </c>
      <c r="V15" s="45" t="s">
        <v>0</v>
      </c>
      <c r="W15" s="45" t="s">
        <v>0</v>
      </c>
      <c r="X15" s="45" t="s">
        <v>0</v>
      </c>
      <c r="Y15" s="89">
        <v>2.04</v>
      </c>
      <c r="Z15" s="89">
        <v>4.17</v>
      </c>
      <c r="AA15" s="89">
        <v>9.33</v>
      </c>
      <c r="AB15" s="90">
        <v>20.91</v>
      </c>
      <c r="AC15" s="44" t="str">
        <f>IF(AA15&gt;AB15,"ИӘ","ЖОҚ")</f>
        <v>ЖОҚ</v>
      </c>
    </row>
    <row r="16" spans="1:29" s="17" customFormat="1" ht="47.25" customHeight="1">
      <c r="A16" s="83"/>
      <c r="B16" s="49" t="s">
        <v>31</v>
      </c>
      <c r="C16" s="49"/>
      <c r="D16" s="50">
        <v>10762934</v>
      </c>
      <c r="E16" s="50">
        <v>371448</v>
      </c>
      <c r="F16" s="50">
        <v>0</v>
      </c>
      <c r="G16" s="50">
        <v>171576030</v>
      </c>
      <c r="H16" s="50">
        <v>386929</v>
      </c>
      <c r="I16" s="50">
        <v>21516</v>
      </c>
      <c r="J16" s="50">
        <v>1331172</v>
      </c>
      <c r="K16" s="50">
        <v>3189608</v>
      </c>
      <c r="L16" s="50">
        <v>1131347</v>
      </c>
      <c r="M16" s="50">
        <f>G16+(H16+I16+J16+K16)*10+L16</f>
        <v>221999627</v>
      </c>
      <c r="N16" s="50">
        <f>N15</f>
        <v>406086060</v>
      </c>
      <c r="O16" s="51">
        <f>(D16-(E16+F16))/M16</f>
        <v>0.04680857414233403</v>
      </c>
      <c r="P16" s="51">
        <f>0.04*0.7</f>
        <v>0.027999999999999997</v>
      </c>
      <c r="Q16" s="51" t="str">
        <f>IF(O16&gt;P16,"ИӘ","ЖОҚ")</f>
        <v>ИӘ</v>
      </c>
      <c r="R16" s="52"/>
      <c r="S16" s="53"/>
      <c r="T16" s="55"/>
      <c r="U16" s="55"/>
      <c r="V16" s="55"/>
      <c r="W16" s="55"/>
      <c r="X16" s="55"/>
      <c r="Y16" s="91"/>
      <c r="Z16" s="91"/>
      <c r="AA16" s="91"/>
      <c r="AB16" s="92"/>
      <c r="AC16" s="53"/>
    </row>
    <row r="17" spans="1:29" ht="60" customHeight="1">
      <c r="A17" s="58">
        <v>2</v>
      </c>
      <c r="B17" s="59" t="s">
        <v>32</v>
      </c>
      <c r="C17" s="59" t="s">
        <v>32</v>
      </c>
      <c r="D17" s="50">
        <v>2686043</v>
      </c>
      <c r="E17" s="50">
        <v>55452</v>
      </c>
      <c r="F17" s="50">
        <v>0</v>
      </c>
      <c r="G17" s="50">
        <v>51136164</v>
      </c>
      <c r="H17" s="50">
        <v>1593904</v>
      </c>
      <c r="I17" s="50">
        <v>113321</v>
      </c>
      <c r="J17" s="50">
        <v>2311894</v>
      </c>
      <c r="K17" s="50">
        <v>756561</v>
      </c>
      <c r="L17" s="50">
        <v>390574</v>
      </c>
      <c r="M17" s="50">
        <f>G17+(H17+I17+J17+K17)*10+L17</f>
        <v>99283538</v>
      </c>
      <c r="N17" s="50">
        <v>309357975</v>
      </c>
      <c r="O17" s="51">
        <f>(D17-(E17+F17))/M17</f>
        <v>0.02649574192249273</v>
      </c>
      <c r="P17" s="51">
        <f>0.04*0.2</f>
        <v>0.008</v>
      </c>
      <c r="Q17" s="51" t="str">
        <f>IF(O17&gt;P17,"ИӘ","ЖОҚ")</f>
        <v>ИӘ</v>
      </c>
      <c r="R17" s="52">
        <f>O17+O18</f>
        <v>0.09763743207386824</v>
      </c>
      <c r="S17" s="53" t="str">
        <f>IF(R17&gt;=0.04,"ИӘ","ЖОҚ")</f>
        <v>ИӘ</v>
      </c>
      <c r="T17" s="92">
        <v>4.47</v>
      </c>
      <c r="U17" s="92">
        <v>16.04</v>
      </c>
      <c r="V17" s="92">
        <v>35.29</v>
      </c>
      <c r="W17" s="57">
        <v>18.81</v>
      </c>
      <c r="X17" s="53" t="str">
        <f>IF(V17&gt;W17,"ИӘ","ЖОҚ")</f>
        <v>ИӘ</v>
      </c>
      <c r="Y17" s="91">
        <v>1.95</v>
      </c>
      <c r="Z17" s="91">
        <v>12.72</v>
      </c>
      <c r="AA17" s="91">
        <v>31.42</v>
      </c>
      <c r="AB17" s="92">
        <v>20.91</v>
      </c>
      <c r="AC17" s="53" t="str">
        <f>IF(AA17&gt;AB17,"ИӘ","ЖОҚ")</f>
        <v>ИӘ</v>
      </c>
    </row>
    <row r="18" spans="1:29" s="17" customFormat="1" ht="47.25" customHeight="1">
      <c r="A18" s="58"/>
      <c r="B18" s="49" t="s">
        <v>33</v>
      </c>
      <c r="C18" s="49" t="s">
        <v>33</v>
      </c>
      <c r="D18" s="50">
        <v>7403728</v>
      </c>
      <c r="E18" s="50">
        <v>347229</v>
      </c>
      <c r="F18" s="50">
        <v>0</v>
      </c>
      <c r="G18" s="50">
        <v>51136163</v>
      </c>
      <c r="H18" s="50">
        <v>1593905</v>
      </c>
      <c r="I18" s="50">
        <v>113320</v>
      </c>
      <c r="J18" s="50">
        <v>2311894</v>
      </c>
      <c r="K18" s="50">
        <v>756561</v>
      </c>
      <c r="L18" s="50">
        <v>296401</v>
      </c>
      <c r="M18" s="50">
        <f>G18+(H18+I18+J18+K18)*10+L18</f>
        <v>99189364</v>
      </c>
      <c r="N18" s="50">
        <f>N17-N19</f>
        <v>217704631</v>
      </c>
      <c r="O18" s="51">
        <f>(D18-(E18+F18))/M18</f>
        <v>0.0711416901513755</v>
      </c>
      <c r="P18" s="51">
        <f>0.04*0.8</f>
        <v>0.032</v>
      </c>
      <c r="Q18" s="51" t="str">
        <f>IF(O18&gt;P18,"ИӘ","ЖОҚ")</f>
        <v>ИӘ</v>
      </c>
      <c r="R18" s="52"/>
      <c r="S18" s="53"/>
      <c r="T18" s="92"/>
      <c r="U18" s="92"/>
      <c r="V18" s="92"/>
      <c r="W18" s="57"/>
      <c r="X18" s="53"/>
      <c r="Y18" s="91"/>
      <c r="Z18" s="91"/>
      <c r="AA18" s="91"/>
      <c r="AB18" s="92"/>
      <c r="AC18" s="53"/>
    </row>
    <row r="19" spans="1:29" s="17" customFormat="1" ht="47.25" customHeight="1">
      <c r="A19" s="84">
        <v>3</v>
      </c>
      <c r="B19" s="59" t="s">
        <v>34</v>
      </c>
      <c r="C19" s="59"/>
      <c r="D19" s="50">
        <v>3621548</v>
      </c>
      <c r="E19" s="50">
        <v>173858</v>
      </c>
      <c r="F19" s="50">
        <v>0</v>
      </c>
      <c r="G19" s="50">
        <v>39588040</v>
      </c>
      <c r="H19" s="50">
        <v>334989</v>
      </c>
      <c r="I19" s="50">
        <v>23191</v>
      </c>
      <c r="J19" s="50">
        <v>362025</v>
      </c>
      <c r="K19" s="50">
        <v>219609</v>
      </c>
      <c r="L19" s="50">
        <v>19937</v>
      </c>
      <c r="M19" s="50">
        <f>G19+(H19+I19+J19+K19)*10+L19</f>
        <v>49006117</v>
      </c>
      <c r="N19" s="50">
        <v>91653344</v>
      </c>
      <c r="O19" s="51">
        <f>(D19-(E19+F19))/M19</f>
        <v>0.07035223786450985</v>
      </c>
      <c r="P19" s="51">
        <v>0.04</v>
      </c>
      <c r="Q19" s="51" t="str">
        <f>IF(O19&gt;P19,"ИӘ","ЖОҚ")</f>
        <v>ИӘ</v>
      </c>
      <c r="R19" s="51" t="s">
        <v>1</v>
      </c>
      <c r="S19" s="51" t="s">
        <v>1</v>
      </c>
      <c r="T19" s="65">
        <v>2.9</v>
      </c>
      <c r="U19" s="65">
        <v>10.73</v>
      </c>
      <c r="V19" s="65">
        <v>25.2</v>
      </c>
      <c r="W19" s="67">
        <v>18.81</v>
      </c>
      <c r="X19" s="50" t="str">
        <f>IF(V19&gt;W19,"ИӘ","ЖОҚ")</f>
        <v>ИӘ</v>
      </c>
      <c r="Y19" s="93">
        <v>3.69</v>
      </c>
      <c r="Z19" s="93">
        <v>12.07</v>
      </c>
      <c r="AA19" s="93">
        <v>26.71</v>
      </c>
      <c r="AB19" s="67">
        <v>20.91</v>
      </c>
      <c r="AC19" s="50" t="str">
        <f>IF(AA19&gt;AB19,"ИӘ","ЖОҚ")</f>
        <v>ИӘ</v>
      </c>
    </row>
    <row r="20" spans="1:29" s="17" customFormat="1" ht="47.25" customHeight="1">
      <c r="A20" s="84">
        <v>4</v>
      </c>
      <c r="B20" s="59" t="s">
        <v>35</v>
      </c>
      <c r="C20" s="59" t="s">
        <v>35</v>
      </c>
      <c r="D20" s="50">
        <v>23832389</v>
      </c>
      <c r="E20" s="50">
        <v>454274</v>
      </c>
      <c r="F20" s="50">
        <v>0</v>
      </c>
      <c r="G20" s="50">
        <v>116700787</v>
      </c>
      <c r="H20" s="50">
        <v>1632619</v>
      </c>
      <c r="I20" s="50">
        <v>324155</v>
      </c>
      <c r="J20" s="50">
        <v>6085152</v>
      </c>
      <c r="K20" s="50">
        <v>865027</v>
      </c>
      <c r="L20" s="50">
        <v>1328025</v>
      </c>
      <c r="M20" s="50">
        <f>G20+(H20+I20+J20+K20)*10+L20</f>
        <v>207098342</v>
      </c>
      <c r="N20" s="50">
        <v>665391541</v>
      </c>
      <c r="O20" s="51">
        <f>(D20-(E20+F20))/M20</f>
        <v>0.11288412439342464</v>
      </c>
      <c r="P20" s="51">
        <v>0.04</v>
      </c>
      <c r="Q20" s="51" t="str">
        <f>IF(O20&gt;P20,"ИӘ","ЖОҚ")</f>
        <v>ИӘ</v>
      </c>
      <c r="R20" s="51" t="s">
        <v>1</v>
      </c>
      <c r="S20" s="51" t="s">
        <v>1</v>
      </c>
      <c r="T20" s="65">
        <v>2.52</v>
      </c>
      <c r="U20" s="65">
        <v>12.9</v>
      </c>
      <c r="V20" s="65">
        <v>29.08</v>
      </c>
      <c r="W20" s="67">
        <v>18.81</v>
      </c>
      <c r="X20" s="50" t="s">
        <v>42</v>
      </c>
      <c r="Y20" s="93">
        <v>2.93</v>
      </c>
      <c r="Z20" s="93">
        <v>10.3</v>
      </c>
      <c r="AA20" s="93">
        <v>26.11</v>
      </c>
      <c r="AB20" s="67">
        <v>20.91</v>
      </c>
      <c r="AC20" s="50" t="s">
        <v>42</v>
      </c>
    </row>
    <row r="21" spans="1:29" s="17" customFormat="1" ht="46.5" customHeight="1">
      <c r="A21" s="84">
        <v>5</v>
      </c>
      <c r="B21" s="59" t="s">
        <v>36</v>
      </c>
      <c r="C21" s="59" t="s">
        <v>36</v>
      </c>
      <c r="D21" s="50">
        <v>39481947</v>
      </c>
      <c r="E21" s="50">
        <v>951551</v>
      </c>
      <c r="F21" s="50">
        <v>0</v>
      </c>
      <c r="G21" s="50">
        <v>168514685</v>
      </c>
      <c r="H21" s="50">
        <v>1332543</v>
      </c>
      <c r="I21" s="50">
        <v>288014</v>
      </c>
      <c r="J21" s="50">
        <v>9048608</v>
      </c>
      <c r="K21" s="50">
        <v>1938131</v>
      </c>
      <c r="L21" s="50">
        <v>3085473</v>
      </c>
      <c r="M21" s="50">
        <f>G21+(H21+I21+J21+K21)*10+L21</f>
        <v>297673118</v>
      </c>
      <c r="N21" s="50">
        <v>1109247524</v>
      </c>
      <c r="O21" s="51">
        <f>(D21-(E21+F21))/M21</f>
        <v>0.12943861460812192</v>
      </c>
      <c r="P21" s="51">
        <v>0.04</v>
      </c>
      <c r="Q21" s="51" t="str">
        <f>IF(O21&gt;P21,"ИӘ","ЖОҚ")</f>
        <v>ИӘ</v>
      </c>
      <c r="R21" s="51" t="s">
        <v>1</v>
      </c>
      <c r="S21" s="51" t="s">
        <v>1</v>
      </c>
      <c r="T21" s="65">
        <v>4.17</v>
      </c>
      <c r="U21" s="65">
        <v>11.43</v>
      </c>
      <c r="V21" s="65">
        <v>26.09</v>
      </c>
      <c r="W21" s="67">
        <v>18.81</v>
      </c>
      <c r="X21" s="50" t="str">
        <f>IF(V20&gt;W21,"ИӘ","ЖОҚ")</f>
        <v>ИӘ</v>
      </c>
      <c r="Y21" s="93">
        <v>4.42</v>
      </c>
      <c r="Z21" s="93">
        <v>9.37</v>
      </c>
      <c r="AA21" s="93">
        <v>23.75</v>
      </c>
      <c r="AB21" s="67">
        <v>20.91</v>
      </c>
      <c r="AC21" s="50" t="str">
        <f>IF(AA20&gt;AB21,"ИӘ","ЖОҚ")</f>
        <v>ИӘ</v>
      </c>
    </row>
    <row r="22" spans="1:29" s="17" customFormat="1" ht="47.25" customHeight="1">
      <c r="A22" s="84">
        <v>6</v>
      </c>
      <c r="B22" s="59" t="s">
        <v>37</v>
      </c>
      <c r="C22" s="59" t="s">
        <v>37</v>
      </c>
      <c r="D22" s="50">
        <v>3021360</v>
      </c>
      <c r="E22" s="50">
        <v>47622</v>
      </c>
      <c r="F22" s="50">
        <v>0</v>
      </c>
      <c r="G22" s="50">
        <v>32096174</v>
      </c>
      <c r="H22" s="50">
        <v>278974</v>
      </c>
      <c r="I22" s="50">
        <v>18773</v>
      </c>
      <c r="J22" s="50">
        <v>471</v>
      </c>
      <c r="K22" s="50">
        <v>92125</v>
      </c>
      <c r="L22" s="50">
        <v>191366</v>
      </c>
      <c r="M22" s="50">
        <f>G22+(H22+I22+J22+K22)*10+L22</f>
        <v>36190970</v>
      </c>
      <c r="N22" s="50">
        <v>143643611</v>
      </c>
      <c r="O22" s="51">
        <f>(D22-(E22+F22))/M22</f>
        <v>0.08216795515566452</v>
      </c>
      <c r="P22" s="51">
        <v>0.04</v>
      </c>
      <c r="Q22" s="51" t="str">
        <f>IF(O22&gt;P22,"ИӘ","ЖОҚ")</f>
        <v>ИӘ</v>
      </c>
      <c r="R22" s="51" t="s">
        <v>1</v>
      </c>
      <c r="S22" s="51" t="s">
        <v>1</v>
      </c>
      <c r="T22" s="65">
        <v>4.57</v>
      </c>
      <c r="U22" s="65">
        <v>15.03</v>
      </c>
      <c r="V22" s="65">
        <v>36.19</v>
      </c>
      <c r="W22" s="67">
        <v>18.81</v>
      </c>
      <c r="X22" s="50" t="str">
        <f>IF(V22&gt;W22,"ИӘ","ЖОҚ")</f>
        <v>ИӘ</v>
      </c>
      <c r="Y22" s="93">
        <v>2.31</v>
      </c>
      <c r="Z22" s="93">
        <v>13.42</v>
      </c>
      <c r="AA22" s="93">
        <v>34.28</v>
      </c>
      <c r="AB22" s="67">
        <v>20.91</v>
      </c>
      <c r="AC22" s="50" t="str">
        <f>IF(AA22&gt;AB22,"ИӘ","ЖОҚ")</f>
        <v>ИӘ</v>
      </c>
    </row>
    <row r="23" spans="1:29" s="17" customFormat="1" ht="47.25" customHeight="1">
      <c r="A23" s="84">
        <v>7</v>
      </c>
      <c r="B23" s="59" t="s">
        <v>38</v>
      </c>
      <c r="C23" s="59" t="s">
        <v>38</v>
      </c>
      <c r="D23" s="50">
        <v>6143629</v>
      </c>
      <c r="E23" s="50">
        <v>151912</v>
      </c>
      <c r="F23" s="50">
        <v>0</v>
      </c>
      <c r="G23" s="50">
        <v>89200970</v>
      </c>
      <c r="H23" s="50">
        <v>1013446</v>
      </c>
      <c r="I23" s="50">
        <v>67884</v>
      </c>
      <c r="J23" s="50">
        <v>1006429</v>
      </c>
      <c r="K23" s="50">
        <v>638122</v>
      </c>
      <c r="L23" s="50">
        <v>350985</v>
      </c>
      <c r="M23" s="50">
        <f>G23+(H23+I23+J23+K23)*10+L23</f>
        <v>116810765</v>
      </c>
      <c r="N23" s="50">
        <v>232768258</v>
      </c>
      <c r="O23" s="51">
        <f>(D23-(E23+F23))/M23</f>
        <v>0.05129421932987084</v>
      </c>
      <c r="P23" s="51">
        <v>0.04</v>
      </c>
      <c r="Q23" s="51" t="str">
        <f>IF(O23&gt;P23,"ИӘ","ЖОҚ")</f>
        <v>ИӘ</v>
      </c>
      <c r="R23" s="51" t="s">
        <v>1</v>
      </c>
      <c r="S23" s="51" t="s">
        <v>1</v>
      </c>
      <c r="T23" s="65">
        <v>5.58</v>
      </c>
      <c r="U23" s="65">
        <v>21.41</v>
      </c>
      <c r="V23" s="65">
        <v>34.66</v>
      </c>
      <c r="W23" s="67">
        <v>18.81</v>
      </c>
      <c r="X23" s="50" t="str">
        <f>IF(V23&gt;W23,"ИӘ","ЖОҚ")</f>
        <v>ИӘ</v>
      </c>
      <c r="Y23" s="93">
        <v>3.48</v>
      </c>
      <c r="Z23" s="93">
        <v>17.48</v>
      </c>
      <c r="AA23" s="93">
        <v>30.31</v>
      </c>
      <c r="AB23" s="67">
        <v>20.91</v>
      </c>
      <c r="AC23" s="50" t="str">
        <f>IF(AA23&gt;AB23,"ИӘ","ЖОҚ")</f>
        <v>ИӘ</v>
      </c>
    </row>
    <row r="24" spans="1:29" s="17" customFormat="1" ht="47.25" customHeight="1">
      <c r="A24" s="84">
        <v>8</v>
      </c>
      <c r="B24" s="59" t="s">
        <v>39</v>
      </c>
      <c r="C24" s="59" t="s">
        <v>39</v>
      </c>
      <c r="D24" s="50">
        <v>296729</v>
      </c>
      <c r="E24" s="50">
        <v>117133</v>
      </c>
      <c r="F24" s="50">
        <v>789523</v>
      </c>
      <c r="G24" s="50">
        <v>37407598</v>
      </c>
      <c r="H24" s="50">
        <v>380278</v>
      </c>
      <c r="I24" s="50">
        <v>28778</v>
      </c>
      <c r="J24" s="50">
        <v>151561</v>
      </c>
      <c r="K24" s="50">
        <v>593379</v>
      </c>
      <c r="L24" s="50">
        <v>24343</v>
      </c>
      <c r="M24" s="50">
        <f>G24+(H24+I24+J24+K24)*10+L24</f>
        <v>48971901</v>
      </c>
      <c r="N24" s="50">
        <v>85995173</v>
      </c>
      <c r="O24" s="51">
        <f>(D24-(E24+F24))/M24</f>
        <v>-0.012454631891867952</v>
      </c>
      <c r="P24" s="51">
        <v>0.04</v>
      </c>
      <c r="Q24" s="51" t="str">
        <f>IF(O24&gt;P24,"ИӘ","ЖОҚ")</f>
        <v>ЖОҚ</v>
      </c>
      <c r="R24" s="51" t="s">
        <v>1</v>
      </c>
      <c r="S24" s="51" t="s">
        <v>1</v>
      </c>
      <c r="T24" s="65">
        <v>10.44</v>
      </c>
      <c r="U24" s="65">
        <v>12.79</v>
      </c>
      <c r="V24" s="65">
        <v>20.19</v>
      </c>
      <c r="W24" s="67">
        <v>18.81</v>
      </c>
      <c r="X24" s="50" t="str">
        <f>IF(V24&gt;W24,"ИӘ","ЖОҚ")</f>
        <v>ИӘ</v>
      </c>
      <c r="Y24" s="93">
        <v>7.71</v>
      </c>
      <c r="Z24" s="93">
        <v>12.02</v>
      </c>
      <c r="AA24" s="93">
        <v>19.38</v>
      </c>
      <c r="AB24" s="67">
        <v>20.91</v>
      </c>
      <c r="AC24" s="50" t="str">
        <f>IF(AA24&gt;AB24,"ИӘ","ЖОҚ")</f>
        <v>ЖОҚ</v>
      </c>
    </row>
    <row r="25" spans="1:29" s="17" customFormat="1" ht="47.25" customHeight="1">
      <c r="A25" s="84">
        <v>9</v>
      </c>
      <c r="B25" s="59" t="s">
        <v>40</v>
      </c>
      <c r="C25" s="59" t="s">
        <v>40</v>
      </c>
      <c r="D25" s="50">
        <v>4721444</v>
      </c>
      <c r="E25" s="50">
        <v>74432</v>
      </c>
      <c r="F25" s="50">
        <v>0</v>
      </c>
      <c r="G25" s="50">
        <v>44857790</v>
      </c>
      <c r="H25" s="50">
        <v>384512</v>
      </c>
      <c r="I25" s="50">
        <v>49548</v>
      </c>
      <c r="J25" s="50">
        <v>363387</v>
      </c>
      <c r="K25" s="50">
        <v>169508</v>
      </c>
      <c r="L25" s="50">
        <v>257436</v>
      </c>
      <c r="M25" s="50">
        <f>G25+(H25+I25+J25+K25)*10+L25</f>
        <v>54784776</v>
      </c>
      <c r="N25" s="50">
        <v>189311918</v>
      </c>
      <c r="O25" s="51">
        <f>(D25-(E25+F25))/M25</f>
        <v>0.08482305376223497</v>
      </c>
      <c r="P25" s="51">
        <v>0.04</v>
      </c>
      <c r="Q25" s="51" t="str">
        <f>IF(O25&gt;P25,"ИӘ","ЖОҚ")</f>
        <v>ИӘ</v>
      </c>
      <c r="R25" s="51" t="s">
        <v>1</v>
      </c>
      <c r="S25" s="51" t="s">
        <v>1</v>
      </c>
      <c r="T25" s="65">
        <v>3.63</v>
      </c>
      <c r="U25" s="65">
        <v>13.13</v>
      </c>
      <c r="V25" s="65">
        <v>27.84</v>
      </c>
      <c r="W25" s="67">
        <v>18.81</v>
      </c>
      <c r="X25" s="50" t="str">
        <f>IF(V25&gt;W25,"ИӘ","ЖОҚ")</f>
        <v>ИӘ</v>
      </c>
      <c r="Y25" s="93">
        <v>2.37</v>
      </c>
      <c r="Z25" s="93">
        <v>11.61</v>
      </c>
      <c r="AA25" s="93">
        <v>26.12</v>
      </c>
      <c r="AB25" s="67">
        <v>20.91</v>
      </c>
      <c r="AC25" s="50" t="str">
        <f>IF(AA25&gt;AB25,"ИӘ","ЖОҚ")</f>
        <v>ИӘ</v>
      </c>
    </row>
    <row r="26" spans="1:29" s="17" customFormat="1" ht="47.25" customHeight="1">
      <c r="A26" s="85">
        <v>10</v>
      </c>
      <c r="B26" s="70" t="s">
        <v>41</v>
      </c>
      <c r="C26" s="70" t="s">
        <v>41</v>
      </c>
      <c r="D26" s="71">
        <v>2193683</v>
      </c>
      <c r="E26" s="71">
        <v>48047</v>
      </c>
      <c r="F26" s="71">
        <v>0</v>
      </c>
      <c r="G26" s="71">
        <v>24329454</v>
      </c>
      <c r="H26" s="71">
        <v>307030</v>
      </c>
      <c r="I26" s="71">
        <v>59301</v>
      </c>
      <c r="J26" s="71">
        <v>48462</v>
      </c>
      <c r="K26" s="71">
        <v>474817</v>
      </c>
      <c r="L26" s="71">
        <v>0</v>
      </c>
      <c r="M26" s="71">
        <f>G26+(H26+I26+J26+K26)*10+L26</f>
        <v>33225554</v>
      </c>
      <c r="N26" s="71">
        <v>78801921</v>
      </c>
      <c r="O26" s="73">
        <f>(D26-(E26+F26))/M26</f>
        <v>0.06457788484128812</v>
      </c>
      <c r="P26" s="73">
        <v>0.04</v>
      </c>
      <c r="Q26" s="73" t="str">
        <f>IF(O26&gt;P26,"ИӘ","ЖОҚ")</f>
        <v>ИӘ</v>
      </c>
      <c r="R26" s="73" t="s">
        <v>1</v>
      </c>
      <c r="S26" s="73" t="s">
        <v>1</v>
      </c>
      <c r="T26" s="75">
        <v>3.54</v>
      </c>
      <c r="U26" s="75">
        <v>13.2</v>
      </c>
      <c r="V26" s="75">
        <v>35.77</v>
      </c>
      <c r="W26" s="77">
        <v>18.81</v>
      </c>
      <c r="X26" s="71" t="str">
        <f>IF(V26&gt;W26,"ИӘ","ЖОҚ")</f>
        <v>ИӘ</v>
      </c>
      <c r="Y26" s="94">
        <v>2.54</v>
      </c>
      <c r="Z26" s="94">
        <v>11.38</v>
      </c>
      <c r="AA26" s="94">
        <v>33.59</v>
      </c>
      <c r="AB26" s="77">
        <v>20.91</v>
      </c>
      <c r="AC26" s="71" t="str">
        <f>IF(AA26&gt;AB26,"ИӘ","ЖОҚ")</f>
        <v>ИӘ</v>
      </c>
    </row>
    <row r="27" spans="1:29" s="21" customFormat="1" ht="47.25" customHeight="1">
      <c r="A27" s="86" t="s">
        <v>22</v>
      </c>
      <c r="B27" s="86"/>
      <c r="C27" s="86"/>
      <c r="D27" s="41" t="s">
        <v>1</v>
      </c>
      <c r="E27" s="41" t="s">
        <v>1</v>
      </c>
      <c r="F27" s="41" t="s">
        <v>1</v>
      </c>
      <c r="G27" s="41" t="s">
        <v>1</v>
      </c>
      <c r="H27" s="41" t="s">
        <v>1</v>
      </c>
      <c r="I27" s="41" t="s">
        <v>1</v>
      </c>
      <c r="J27" s="41" t="s">
        <v>1</v>
      </c>
      <c r="K27" s="41" t="s">
        <v>1</v>
      </c>
      <c r="L27" s="41" t="s">
        <v>1</v>
      </c>
      <c r="M27" s="41" t="s">
        <v>1</v>
      </c>
      <c r="N27" s="41" t="s">
        <v>1</v>
      </c>
      <c r="O27" s="41" t="s">
        <v>1</v>
      </c>
      <c r="P27" s="42" t="s">
        <v>1</v>
      </c>
      <c r="Q27" s="42" t="s">
        <v>1</v>
      </c>
      <c r="R27" s="42" t="s">
        <v>1</v>
      </c>
      <c r="S27" s="42" t="s">
        <v>1</v>
      </c>
      <c r="T27" s="95">
        <v>4.05</v>
      </c>
      <c r="U27" s="95">
        <v>11.43</v>
      </c>
      <c r="V27" s="95">
        <v>23.48</v>
      </c>
      <c r="W27" s="42" t="s">
        <v>1</v>
      </c>
      <c r="X27" s="42" t="s">
        <v>1</v>
      </c>
      <c r="Y27" s="96">
        <v>3.25</v>
      </c>
      <c r="Z27" s="96">
        <v>9.33</v>
      </c>
      <c r="AA27" s="96">
        <v>21.09</v>
      </c>
      <c r="AB27" s="42" t="s">
        <v>1</v>
      </c>
      <c r="AC27" s="42" t="s">
        <v>1</v>
      </c>
    </row>
    <row r="28" spans="1:29" s="21" customFormat="1" ht="47.25" customHeight="1">
      <c r="A28" s="87" t="s">
        <v>23</v>
      </c>
      <c r="B28" s="87"/>
      <c r="C28" s="87"/>
      <c r="D28" s="71" t="s">
        <v>1</v>
      </c>
      <c r="E28" s="71" t="s">
        <v>1</v>
      </c>
      <c r="F28" s="71" t="s">
        <v>1</v>
      </c>
      <c r="G28" s="71" t="s">
        <v>1</v>
      </c>
      <c r="H28" s="71" t="s">
        <v>1</v>
      </c>
      <c r="I28" s="71" t="s">
        <v>1</v>
      </c>
      <c r="J28" s="71" t="s">
        <v>1</v>
      </c>
      <c r="K28" s="71" t="s">
        <v>1</v>
      </c>
      <c r="L28" s="71" t="s">
        <v>1</v>
      </c>
      <c r="M28" s="71" t="s">
        <v>1</v>
      </c>
      <c r="N28" s="71" t="s">
        <v>1</v>
      </c>
      <c r="O28" s="71" t="s">
        <v>1</v>
      </c>
      <c r="P28" s="73" t="s">
        <v>1</v>
      </c>
      <c r="Q28" s="73" t="s">
        <v>1</v>
      </c>
      <c r="R28" s="73" t="s">
        <v>1</v>
      </c>
      <c r="S28" s="73" t="s">
        <v>1</v>
      </c>
      <c r="T28" s="97" t="s">
        <v>1</v>
      </c>
      <c r="U28" s="97" t="s">
        <v>1</v>
      </c>
      <c r="V28" s="97">
        <v>26.88</v>
      </c>
      <c r="W28" s="73" t="s">
        <v>1</v>
      </c>
      <c r="X28" s="73" t="s">
        <v>1</v>
      </c>
      <c r="Y28" s="97" t="s">
        <v>1</v>
      </c>
      <c r="Z28" s="97" t="s">
        <v>1</v>
      </c>
      <c r="AA28" s="97">
        <v>24.6</v>
      </c>
      <c r="AB28" s="73" t="s">
        <v>1</v>
      </c>
      <c r="AC28" s="73" t="s">
        <v>1</v>
      </c>
    </row>
    <row r="29" spans="1:24" s="21" customFormat="1" ht="21" customHeight="1">
      <c r="A29" s="22" t="s">
        <v>24</v>
      </c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5"/>
      <c r="W29" s="24"/>
      <c r="X29" s="24"/>
    </row>
    <row r="30" spans="1:4" ht="18.75" customHeight="1">
      <c r="A30" s="22"/>
      <c r="B30" s="22"/>
      <c r="C30" s="22"/>
      <c r="D30" s="22"/>
    </row>
  </sheetData>
  <sheetProtection/>
  <mergeCells count="70">
    <mergeCell ref="A9:AC9"/>
    <mergeCell ref="AB17:AB18"/>
    <mergeCell ref="Z12:Z13"/>
    <mergeCell ref="AA12:AA13"/>
    <mergeCell ref="AB12:AB13"/>
    <mergeCell ref="Y12:Y13"/>
    <mergeCell ref="Y15:Y16"/>
    <mergeCell ref="Z15:Z16"/>
    <mergeCell ref="AB15:AB16"/>
    <mergeCell ref="H12:K12"/>
    <mergeCell ref="U12:U13"/>
    <mergeCell ref="T12:T13"/>
    <mergeCell ref="Q12:Q13"/>
    <mergeCell ref="D11:S11"/>
    <mergeCell ref="M12:M13"/>
    <mergeCell ref="N12:N13"/>
    <mergeCell ref="G12:G13"/>
    <mergeCell ref="P12:P13"/>
    <mergeCell ref="F12:F13"/>
    <mergeCell ref="AA15:AA16"/>
    <mergeCell ref="Y17:Y18"/>
    <mergeCell ref="Z17:Z18"/>
    <mergeCell ref="AA17:AA18"/>
    <mergeCell ref="X15:X16"/>
    <mergeCell ref="X17:X18"/>
    <mergeCell ref="V15:V16"/>
    <mergeCell ref="B20:C20"/>
    <mergeCell ref="B21:C21"/>
    <mergeCell ref="T17:T18"/>
    <mergeCell ref="U15:U16"/>
    <mergeCell ref="S15:S16"/>
    <mergeCell ref="R15:R16"/>
    <mergeCell ref="R17:R18"/>
    <mergeCell ref="A28:C28"/>
    <mergeCell ref="A11:A13"/>
    <mergeCell ref="S12:S13"/>
    <mergeCell ref="E12:E13"/>
    <mergeCell ref="A15:A16"/>
    <mergeCell ref="R12:R13"/>
    <mergeCell ref="D12:D13"/>
    <mergeCell ref="B11:C13"/>
    <mergeCell ref="A17:A18"/>
    <mergeCell ref="A27:C27"/>
    <mergeCell ref="B16:C16"/>
    <mergeCell ref="B25:C25"/>
    <mergeCell ref="B19:C19"/>
    <mergeCell ref="B22:C22"/>
    <mergeCell ref="O12:O13"/>
    <mergeCell ref="B23:C23"/>
    <mergeCell ref="L12:L13"/>
    <mergeCell ref="B24:C24"/>
    <mergeCell ref="B14:C14"/>
    <mergeCell ref="B15:C15"/>
    <mergeCell ref="B26:C26"/>
    <mergeCell ref="W17:W18"/>
    <mergeCell ref="B18:C18"/>
    <mergeCell ref="B17:C17"/>
    <mergeCell ref="U17:U18"/>
    <mergeCell ref="S17:S18"/>
    <mergeCell ref="V17:V18"/>
    <mergeCell ref="X12:X13"/>
    <mergeCell ref="T11:X11"/>
    <mergeCell ref="Y11:AC11"/>
    <mergeCell ref="AC12:AC13"/>
    <mergeCell ref="AC15:AC16"/>
    <mergeCell ref="AC17:AC18"/>
    <mergeCell ref="W12:W13"/>
    <mergeCell ref="V12:V13"/>
    <mergeCell ref="W15:W16"/>
    <mergeCell ref="T15:T16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30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4" customWidth="1"/>
    <col min="3" max="3" width="33.375" style="5" customWidth="1"/>
    <col min="4" max="12" width="16.00390625" style="5" customWidth="1"/>
    <col min="13" max="14" width="18.75390625" style="5" customWidth="1"/>
    <col min="15" max="18" width="15.375" style="5" customWidth="1"/>
    <col min="19" max="19" width="15.00390625" style="5" customWidth="1"/>
    <col min="20" max="20" width="17.875" style="5" customWidth="1"/>
    <col min="21" max="21" width="19.25390625" style="5" customWidth="1"/>
    <col min="22" max="22" width="18.75390625" style="5" customWidth="1"/>
    <col min="23" max="23" width="16.75390625" style="5" customWidth="1"/>
    <col min="24" max="24" width="17.625" style="5" customWidth="1"/>
    <col min="25" max="25" width="19.75390625" style="5" customWidth="1"/>
    <col min="26" max="26" width="19.625" style="5" customWidth="1"/>
    <col min="27" max="27" width="18.25390625" style="5" customWidth="1"/>
    <col min="28" max="28" width="15.875" style="5" customWidth="1"/>
    <col min="29" max="29" width="14.00390625" style="5" customWidth="1"/>
    <col min="30" max="16384" width="9.125" style="5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29" ht="42" customHeight="1">
      <c r="A9" s="6" t="s">
        <v>62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3:29" ht="15.75">
      <c r="C10" s="7"/>
      <c r="D10" s="7"/>
      <c r="E10" s="7"/>
      <c r="F10" s="7"/>
      <c r="G10" s="7"/>
      <c r="H10" s="7"/>
      <c r="I10" s="7"/>
      <c r="J10" s="7"/>
      <c r="K10" s="7"/>
      <c r="L10" s="7"/>
      <c r="S10" s="8"/>
      <c r="T10" s="8"/>
      <c r="U10" s="8"/>
      <c r="AC10" s="9" t="s">
        <v>25</v>
      </c>
    </row>
    <row r="11" spans="1:29" ht="45.75" customHeight="1">
      <c r="A11" s="10" t="s">
        <v>2</v>
      </c>
      <c r="B11" s="10" t="s">
        <v>3</v>
      </c>
      <c r="C11" s="10" t="s">
        <v>3</v>
      </c>
      <c r="D11" s="11" t="s">
        <v>4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 t="s">
        <v>27</v>
      </c>
      <c r="U11" s="13"/>
      <c r="V11" s="13"/>
      <c r="W11" s="13"/>
      <c r="X11" s="14"/>
      <c r="Y11" s="12" t="s">
        <v>28</v>
      </c>
      <c r="Z11" s="13"/>
      <c r="AA11" s="13"/>
      <c r="AB11" s="13"/>
      <c r="AC11" s="14"/>
    </row>
    <row r="12" spans="1:29" ht="18.75" customHeight="1">
      <c r="A12" s="10"/>
      <c r="B12" s="10"/>
      <c r="C12" s="10"/>
      <c r="D12" s="10" t="s">
        <v>5</v>
      </c>
      <c r="E12" s="10" t="s">
        <v>6</v>
      </c>
      <c r="F12" s="10" t="s">
        <v>26</v>
      </c>
      <c r="G12" s="10" t="s">
        <v>7</v>
      </c>
      <c r="H12" s="11" t="s">
        <v>8</v>
      </c>
      <c r="I12" s="11"/>
      <c r="J12" s="11"/>
      <c r="K12" s="11"/>
      <c r="L12" s="10" t="s">
        <v>9</v>
      </c>
      <c r="M12" s="10" t="s">
        <v>10</v>
      </c>
      <c r="N12" s="10" t="s">
        <v>11</v>
      </c>
      <c r="O12" s="10" t="s">
        <v>12</v>
      </c>
      <c r="P12" s="10" t="s">
        <v>13</v>
      </c>
      <c r="Q12" s="10" t="s">
        <v>14</v>
      </c>
      <c r="R12" s="10" t="s">
        <v>15</v>
      </c>
      <c r="S12" s="10" t="s">
        <v>16</v>
      </c>
      <c r="T12" s="1" t="s">
        <v>61</v>
      </c>
      <c r="U12" s="1" t="s">
        <v>60</v>
      </c>
      <c r="V12" s="1" t="s">
        <v>59</v>
      </c>
      <c r="W12" s="1" t="s">
        <v>17</v>
      </c>
      <c r="X12" s="2" t="s">
        <v>29</v>
      </c>
      <c r="Y12" s="1" t="s">
        <v>61</v>
      </c>
      <c r="Z12" s="1" t="s">
        <v>60</v>
      </c>
      <c r="AA12" s="1" t="s">
        <v>59</v>
      </c>
      <c r="AB12" s="1" t="s">
        <v>17</v>
      </c>
      <c r="AC12" s="2" t="s">
        <v>29</v>
      </c>
    </row>
    <row r="13" spans="1:29" s="17" customFormat="1" ht="72" customHeight="1">
      <c r="A13" s="10"/>
      <c r="B13" s="10"/>
      <c r="C13" s="10"/>
      <c r="D13" s="10"/>
      <c r="E13" s="10"/>
      <c r="F13" s="10"/>
      <c r="G13" s="10"/>
      <c r="H13" s="15" t="s">
        <v>18</v>
      </c>
      <c r="I13" s="15" t="s">
        <v>19</v>
      </c>
      <c r="J13" s="16" t="s">
        <v>20</v>
      </c>
      <c r="K13" s="16" t="s">
        <v>21</v>
      </c>
      <c r="L13" s="10"/>
      <c r="M13" s="10"/>
      <c r="N13" s="10"/>
      <c r="O13" s="10"/>
      <c r="P13" s="10"/>
      <c r="Q13" s="10"/>
      <c r="R13" s="10"/>
      <c r="S13" s="10"/>
      <c r="T13" s="1"/>
      <c r="U13" s="1"/>
      <c r="V13" s="1"/>
      <c r="W13" s="1"/>
      <c r="X13" s="3"/>
      <c r="Y13" s="1"/>
      <c r="Z13" s="1"/>
      <c r="AA13" s="1"/>
      <c r="AB13" s="1"/>
      <c r="AC13" s="3"/>
    </row>
    <row r="14" spans="1:29" s="17" customFormat="1" ht="24" customHeight="1">
      <c r="A14" s="18">
        <v>1</v>
      </c>
      <c r="B14" s="26">
        <v>2</v>
      </c>
      <c r="C14" s="27"/>
      <c r="D14" s="18">
        <v>3</v>
      </c>
      <c r="E14" s="18">
        <v>4</v>
      </c>
      <c r="F14" s="18"/>
      <c r="G14" s="18">
        <v>5</v>
      </c>
      <c r="H14" s="18">
        <v>6</v>
      </c>
      <c r="I14" s="18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8">
        <v>13</v>
      </c>
      <c r="P14" s="18">
        <v>14</v>
      </c>
      <c r="Q14" s="18"/>
      <c r="R14" s="18">
        <v>15</v>
      </c>
      <c r="S14" s="18">
        <v>16</v>
      </c>
      <c r="T14" s="18">
        <v>17</v>
      </c>
      <c r="U14" s="18">
        <v>18</v>
      </c>
      <c r="V14" s="18">
        <v>19</v>
      </c>
      <c r="W14" s="18">
        <v>20</v>
      </c>
      <c r="X14" s="18">
        <v>21</v>
      </c>
      <c r="Y14" s="18">
        <v>22</v>
      </c>
      <c r="Z14" s="18">
        <v>23</v>
      </c>
      <c r="AA14" s="18">
        <v>24</v>
      </c>
      <c r="AB14" s="18">
        <v>25</v>
      </c>
      <c r="AC14" s="18">
        <v>26</v>
      </c>
    </row>
    <row r="15" spans="1:29" s="20" customFormat="1" ht="47.25" customHeight="1">
      <c r="A15" s="82">
        <v>1</v>
      </c>
      <c r="B15" s="40" t="s">
        <v>30</v>
      </c>
      <c r="C15" s="40"/>
      <c r="D15" s="41">
        <v>3504199</v>
      </c>
      <c r="E15" s="41">
        <v>285399</v>
      </c>
      <c r="F15" s="41">
        <v>0</v>
      </c>
      <c r="G15" s="41">
        <v>167777675</v>
      </c>
      <c r="H15" s="41">
        <v>584741</v>
      </c>
      <c r="I15" s="41">
        <v>38183</v>
      </c>
      <c r="J15" s="41">
        <v>1338975</v>
      </c>
      <c r="K15" s="41">
        <v>3187534</v>
      </c>
      <c r="L15" s="41">
        <v>109394</v>
      </c>
      <c r="M15" s="41">
        <f>G15+(H15+I15+J15+K15)*10+L15</f>
        <v>219381399</v>
      </c>
      <c r="N15" s="41">
        <v>407614055</v>
      </c>
      <c r="O15" s="42">
        <f>(D15-(E15+F15))/M15</f>
        <v>0.014672164616837</v>
      </c>
      <c r="P15" s="42">
        <f>0.04*0.3</f>
        <v>0.012</v>
      </c>
      <c r="Q15" s="42" t="str">
        <f>IF(O15&gt;P15,"ИӘ","ЖОҚ")</f>
        <v>ИӘ</v>
      </c>
      <c r="R15" s="43">
        <f>O15+O16</f>
        <v>0.10531787312675113</v>
      </c>
      <c r="S15" s="44" t="str">
        <f>IF(R15&gt;=0.04,"ИӘ","ЖОҚ")</f>
        <v>ИӘ</v>
      </c>
      <c r="T15" s="90" t="s">
        <v>0</v>
      </c>
      <c r="U15" s="90" t="s">
        <v>0</v>
      </c>
      <c r="V15" s="90" t="s">
        <v>0</v>
      </c>
      <c r="W15" s="90" t="s">
        <v>0</v>
      </c>
      <c r="X15" s="45" t="s">
        <v>0</v>
      </c>
      <c r="Y15" s="89">
        <v>1.76</v>
      </c>
      <c r="Z15" s="89">
        <v>2.95</v>
      </c>
      <c r="AA15" s="89">
        <v>8.21</v>
      </c>
      <c r="AB15" s="90">
        <v>17.57</v>
      </c>
      <c r="AC15" s="44" t="str">
        <f>IF(AA15&gt;AB15,"ИӘ","ЖОҚ")</f>
        <v>ЖОҚ</v>
      </c>
    </row>
    <row r="16" spans="1:29" s="17" customFormat="1" ht="47.25" customHeight="1">
      <c r="A16" s="83"/>
      <c r="B16" s="49" t="s">
        <v>31</v>
      </c>
      <c r="C16" s="49"/>
      <c r="D16" s="50">
        <v>20451578</v>
      </c>
      <c r="E16" s="50">
        <v>472960</v>
      </c>
      <c r="F16" s="50">
        <v>0</v>
      </c>
      <c r="G16" s="50">
        <v>167777675</v>
      </c>
      <c r="H16" s="50">
        <v>584741</v>
      </c>
      <c r="I16" s="50">
        <v>38183</v>
      </c>
      <c r="J16" s="50">
        <v>1338975</v>
      </c>
      <c r="K16" s="50">
        <v>3187534</v>
      </c>
      <c r="L16" s="50">
        <v>1131347</v>
      </c>
      <c r="M16" s="50">
        <f>G16+(H16+I16+J16+K16)*10+L16</f>
        <v>220403352</v>
      </c>
      <c r="N16" s="50">
        <v>407614055</v>
      </c>
      <c r="O16" s="51">
        <f>(D16-(E16+F16))/M16</f>
        <v>0.09064570850991413</v>
      </c>
      <c r="P16" s="51">
        <f>0.04*0.7</f>
        <v>0.027999999999999997</v>
      </c>
      <c r="Q16" s="51" t="str">
        <f>IF(O16&gt;P16,"ИӘ","ЖОҚ")</f>
        <v>ИӘ</v>
      </c>
      <c r="R16" s="52"/>
      <c r="S16" s="53"/>
      <c r="T16" s="92"/>
      <c r="U16" s="92"/>
      <c r="V16" s="92"/>
      <c r="W16" s="92"/>
      <c r="X16" s="55"/>
      <c r="Y16" s="91"/>
      <c r="Z16" s="91"/>
      <c r="AA16" s="91"/>
      <c r="AB16" s="92"/>
      <c r="AC16" s="53"/>
    </row>
    <row r="17" spans="1:29" ht="60" customHeight="1">
      <c r="A17" s="58">
        <v>2</v>
      </c>
      <c r="B17" s="59" t="s">
        <v>32</v>
      </c>
      <c r="C17" s="59" t="s">
        <v>32</v>
      </c>
      <c r="D17" s="50">
        <v>2711275</v>
      </c>
      <c r="E17" s="50">
        <v>48184</v>
      </c>
      <c r="F17" s="50">
        <v>0</v>
      </c>
      <c r="G17" s="50">
        <v>52062287</v>
      </c>
      <c r="H17" s="50">
        <v>1407003</v>
      </c>
      <c r="I17" s="50">
        <v>112338</v>
      </c>
      <c r="J17" s="50">
        <v>2135986</v>
      </c>
      <c r="K17" s="50">
        <v>752160</v>
      </c>
      <c r="L17" s="50">
        <v>390574</v>
      </c>
      <c r="M17" s="50">
        <f>G17+(H17+I17+J17+K17)*10+L17</f>
        <v>96527731</v>
      </c>
      <c r="N17" s="50">
        <v>311354873</v>
      </c>
      <c r="O17" s="51">
        <f>(D17-(E17+F17))/M17</f>
        <v>0.027588869772563078</v>
      </c>
      <c r="P17" s="51">
        <f>0.04*0.2</f>
        <v>0.008</v>
      </c>
      <c r="Q17" s="51" t="str">
        <f>IF(O17&gt;P17,"ИӘ","ЖОҚ")</f>
        <v>ИӘ</v>
      </c>
      <c r="R17" s="52">
        <f>O17+O18</f>
        <v>0.17691557658756804</v>
      </c>
      <c r="S17" s="53" t="str">
        <f>IF(R17&gt;=0.04,"ИӘ","ЖОҚ")</f>
        <v>ИӘ</v>
      </c>
      <c r="T17" s="92">
        <v>4.51</v>
      </c>
      <c r="U17" s="92">
        <v>14.74</v>
      </c>
      <c r="V17" s="92">
        <v>34.95</v>
      </c>
      <c r="W17" s="57">
        <v>16.05</v>
      </c>
      <c r="X17" s="53" t="str">
        <f>IF(V17&gt;W17,"ИӘ","ЖОҚ")</f>
        <v>ИӘ</v>
      </c>
      <c r="Y17" s="91">
        <v>1.68</v>
      </c>
      <c r="Z17" s="91">
        <v>11.38</v>
      </c>
      <c r="AA17" s="92">
        <v>31</v>
      </c>
      <c r="AB17" s="92">
        <v>17.57</v>
      </c>
      <c r="AC17" s="53" t="str">
        <f>IF(AA17&gt;AB17,"ИӘ","ЖОҚ")</f>
        <v>ИӘ</v>
      </c>
    </row>
    <row r="18" spans="1:29" s="17" customFormat="1" ht="47.25" customHeight="1">
      <c r="A18" s="58"/>
      <c r="B18" s="49" t="s">
        <v>33</v>
      </c>
      <c r="C18" s="49" t="s">
        <v>33</v>
      </c>
      <c r="D18" s="50">
        <v>14861494</v>
      </c>
      <c r="E18" s="50">
        <v>461390</v>
      </c>
      <c r="F18" s="50">
        <v>0</v>
      </c>
      <c r="G18" s="50">
        <v>52062286</v>
      </c>
      <c r="H18" s="50">
        <v>1407002</v>
      </c>
      <c r="I18" s="50">
        <v>112337</v>
      </c>
      <c r="J18" s="50">
        <v>2135986</v>
      </c>
      <c r="K18" s="50">
        <v>752161</v>
      </c>
      <c r="L18" s="50">
        <v>296401</v>
      </c>
      <c r="M18" s="50">
        <f>G18+(H18+I18+J18+K18)*10+L18</f>
        <v>96433547</v>
      </c>
      <c r="N18" s="50">
        <v>311354873</v>
      </c>
      <c r="O18" s="51">
        <f>(D18-(E18+F18))/M18</f>
        <v>0.14932670681500496</v>
      </c>
      <c r="P18" s="51">
        <f>0.04*0.8</f>
        <v>0.032</v>
      </c>
      <c r="Q18" s="51" t="str">
        <f>IF(O18&gt;P18,"ИӘ","ЖОҚ")</f>
        <v>ИӘ</v>
      </c>
      <c r="R18" s="52"/>
      <c r="S18" s="53"/>
      <c r="T18" s="92"/>
      <c r="U18" s="92"/>
      <c r="V18" s="92"/>
      <c r="W18" s="57"/>
      <c r="X18" s="53"/>
      <c r="Y18" s="91"/>
      <c r="Z18" s="91"/>
      <c r="AA18" s="92"/>
      <c r="AB18" s="92"/>
      <c r="AC18" s="53"/>
    </row>
    <row r="19" spans="1:29" s="17" customFormat="1" ht="47.25" customHeight="1">
      <c r="A19" s="84">
        <v>3</v>
      </c>
      <c r="B19" s="59" t="s">
        <v>34</v>
      </c>
      <c r="C19" s="59"/>
      <c r="D19" s="50">
        <v>3707023</v>
      </c>
      <c r="E19" s="50">
        <v>216479</v>
      </c>
      <c r="F19" s="50">
        <v>0</v>
      </c>
      <c r="G19" s="50">
        <v>40781819</v>
      </c>
      <c r="H19" s="50">
        <v>350575</v>
      </c>
      <c r="I19" s="50">
        <v>24954</v>
      </c>
      <c r="J19" s="50">
        <v>377291</v>
      </c>
      <c r="K19" s="50">
        <v>220156</v>
      </c>
      <c r="L19" s="50">
        <v>19937</v>
      </c>
      <c r="M19" s="50">
        <f>G19+(H19+I19+J19+K19)*10+L19</f>
        <v>50531516</v>
      </c>
      <c r="N19" s="50">
        <v>91915552</v>
      </c>
      <c r="O19" s="51">
        <f>(D19-(E19+F19))/M19</f>
        <v>0.06907657391478221</v>
      </c>
      <c r="P19" s="51">
        <v>0.04</v>
      </c>
      <c r="Q19" s="51" t="str">
        <f>IF(O19&gt;P19,"ИӘ","ЖОҚ")</f>
        <v>ИӘ</v>
      </c>
      <c r="R19" s="51" t="s">
        <v>1</v>
      </c>
      <c r="S19" s="51" t="s">
        <v>1</v>
      </c>
      <c r="T19" s="65">
        <v>3.54</v>
      </c>
      <c r="U19" s="65">
        <v>9.96</v>
      </c>
      <c r="V19" s="65">
        <v>25.69</v>
      </c>
      <c r="W19" s="67">
        <v>16.05</v>
      </c>
      <c r="X19" s="50" t="str">
        <f>IF(V19&gt;W19,"ИӘ","ЖОҚ")</f>
        <v>ИӘ</v>
      </c>
      <c r="Y19" s="93">
        <v>3.83</v>
      </c>
      <c r="Z19" s="93">
        <v>10.81</v>
      </c>
      <c r="AA19" s="93">
        <v>26.67</v>
      </c>
      <c r="AB19" s="67">
        <v>17.57</v>
      </c>
      <c r="AC19" s="50" t="str">
        <f>IF(AA19&gt;AB19,"ИӘ","ЖОҚ")</f>
        <v>ИӘ</v>
      </c>
    </row>
    <row r="20" spans="1:29" s="17" customFormat="1" ht="47.25" customHeight="1">
      <c r="A20" s="84">
        <v>4</v>
      </c>
      <c r="B20" s="59" t="s">
        <v>35</v>
      </c>
      <c r="C20" s="59" t="s">
        <v>35</v>
      </c>
      <c r="D20" s="50">
        <v>23963125</v>
      </c>
      <c r="E20" s="50">
        <v>1103066</v>
      </c>
      <c r="F20" s="50">
        <v>0</v>
      </c>
      <c r="G20" s="50">
        <v>133203747</v>
      </c>
      <c r="H20" s="50">
        <v>1972959</v>
      </c>
      <c r="I20" s="50">
        <v>431378</v>
      </c>
      <c r="J20" s="50">
        <v>7238868</v>
      </c>
      <c r="K20" s="50">
        <v>845096</v>
      </c>
      <c r="L20" s="50">
        <v>1328025</v>
      </c>
      <c r="M20" s="50">
        <f>G20+(H20+I20+J20+K20)*10+L20</f>
        <v>239414782</v>
      </c>
      <c r="N20" s="50">
        <v>681801699</v>
      </c>
      <c r="O20" s="51">
        <f>(D20-(E20+F20))/M20</f>
        <v>0.09548307255313918</v>
      </c>
      <c r="P20" s="51">
        <v>0.04</v>
      </c>
      <c r="Q20" s="51" t="str">
        <f>IF(O20&gt;P20,"ИӘ","ЖОҚ")</f>
        <v>ИӘ</v>
      </c>
      <c r="R20" s="51" t="s">
        <v>1</v>
      </c>
      <c r="S20" s="51" t="s">
        <v>1</v>
      </c>
      <c r="T20" s="65">
        <v>1.94</v>
      </c>
      <c r="U20" s="65">
        <v>11.82</v>
      </c>
      <c r="V20" s="65">
        <v>28.68</v>
      </c>
      <c r="W20" s="67">
        <v>16.05</v>
      </c>
      <c r="X20" s="50" t="s">
        <v>42</v>
      </c>
      <c r="Y20" s="93">
        <v>1.93</v>
      </c>
      <c r="Z20" s="93">
        <v>9.7</v>
      </c>
      <c r="AA20" s="93">
        <v>26.24</v>
      </c>
      <c r="AB20" s="67">
        <v>17.57</v>
      </c>
      <c r="AC20" s="50" t="s">
        <v>42</v>
      </c>
    </row>
    <row r="21" spans="1:29" s="17" customFormat="1" ht="46.5" customHeight="1">
      <c r="A21" s="84">
        <v>5</v>
      </c>
      <c r="B21" s="59" t="s">
        <v>36</v>
      </c>
      <c r="C21" s="59" t="s">
        <v>36</v>
      </c>
      <c r="D21" s="50">
        <v>39627653</v>
      </c>
      <c r="E21" s="50">
        <v>2086691</v>
      </c>
      <c r="F21" s="50">
        <v>17981</v>
      </c>
      <c r="G21" s="50">
        <v>160261718</v>
      </c>
      <c r="H21" s="50">
        <v>1017581</v>
      </c>
      <c r="I21" s="50">
        <v>258937</v>
      </c>
      <c r="J21" s="50">
        <v>8747550</v>
      </c>
      <c r="K21" s="50">
        <v>1865810</v>
      </c>
      <c r="L21" s="50">
        <v>3085473</v>
      </c>
      <c r="M21" s="50">
        <f>G21+(H21+I21+J21+K21)*10+L21</f>
        <v>282245971</v>
      </c>
      <c r="N21" s="50">
        <v>1112348063</v>
      </c>
      <c r="O21" s="51">
        <f>(D21-(E21+F21))/M21</f>
        <v>0.13294425733361487</v>
      </c>
      <c r="P21" s="51">
        <v>0.04</v>
      </c>
      <c r="Q21" s="51" t="str">
        <f>IF(O21&gt;P21,"ИӘ","ЖОҚ")</f>
        <v>ИӘ</v>
      </c>
      <c r="R21" s="51" t="s">
        <v>1</v>
      </c>
      <c r="S21" s="51" t="s">
        <v>1</v>
      </c>
      <c r="T21" s="65">
        <v>3.57</v>
      </c>
      <c r="U21" s="65">
        <v>9.93</v>
      </c>
      <c r="V21" s="65">
        <v>22.42</v>
      </c>
      <c r="W21" s="67">
        <v>16.05</v>
      </c>
      <c r="X21" s="50" t="str">
        <f>IF(V20&gt;W21,"ИӘ","ЖОҚ")</f>
        <v>ИӘ</v>
      </c>
      <c r="Y21" s="93">
        <v>4.32</v>
      </c>
      <c r="Z21" s="93">
        <v>8.47</v>
      </c>
      <c r="AA21" s="93">
        <v>20.79</v>
      </c>
      <c r="AB21" s="67">
        <v>17.57</v>
      </c>
      <c r="AC21" s="50" t="str">
        <f>IF(AA20&gt;AB21,"ИӘ","ЖОҚ")</f>
        <v>ИӘ</v>
      </c>
    </row>
    <row r="22" spans="1:29" s="17" customFormat="1" ht="47.25" customHeight="1">
      <c r="A22" s="84">
        <v>6</v>
      </c>
      <c r="B22" s="59" t="s">
        <v>37</v>
      </c>
      <c r="C22" s="59" t="s">
        <v>37</v>
      </c>
      <c r="D22" s="50">
        <v>3097137</v>
      </c>
      <c r="E22" s="50">
        <v>35138</v>
      </c>
      <c r="F22" s="50">
        <v>0</v>
      </c>
      <c r="G22" s="50">
        <v>31983393</v>
      </c>
      <c r="H22" s="50">
        <v>297657</v>
      </c>
      <c r="I22" s="50">
        <v>17953</v>
      </c>
      <c r="J22" s="50">
        <v>472</v>
      </c>
      <c r="K22" s="50">
        <v>92792</v>
      </c>
      <c r="L22" s="50">
        <v>191366</v>
      </c>
      <c r="M22" s="50">
        <f>G22+(H22+I22+J22+K22)*10+L22</f>
        <v>36263499</v>
      </c>
      <c r="N22" s="50">
        <v>144423827</v>
      </c>
      <c r="O22" s="51">
        <f>(D22-(E22+F22))/M22</f>
        <v>0.0844374945727107</v>
      </c>
      <c r="P22" s="51">
        <v>0.04</v>
      </c>
      <c r="Q22" s="51" t="str">
        <f>IF(O22&gt;P22,"ИӘ","ЖОҚ")</f>
        <v>ИӘ</v>
      </c>
      <c r="R22" s="51" t="s">
        <v>1</v>
      </c>
      <c r="S22" s="51" t="s">
        <v>1</v>
      </c>
      <c r="T22" s="65">
        <v>4.68</v>
      </c>
      <c r="U22" s="65">
        <v>14.56</v>
      </c>
      <c r="V22" s="65">
        <v>35.26</v>
      </c>
      <c r="W22" s="67">
        <v>16.05</v>
      </c>
      <c r="X22" s="50" t="str">
        <f>IF(V22&gt;W22,"ИӘ","ЖОҚ")</f>
        <v>ИӘ</v>
      </c>
      <c r="Y22" s="93">
        <v>1.33</v>
      </c>
      <c r="Z22" s="93">
        <v>12.7</v>
      </c>
      <c r="AA22" s="93">
        <v>33.06</v>
      </c>
      <c r="AB22" s="67">
        <v>17.57</v>
      </c>
      <c r="AC22" s="50" t="str">
        <f>IF(AA22&gt;AB22,"ИӘ","ЖОҚ")</f>
        <v>ИӘ</v>
      </c>
    </row>
    <row r="23" spans="1:29" s="17" customFormat="1" ht="47.25" customHeight="1">
      <c r="A23" s="84">
        <v>7</v>
      </c>
      <c r="B23" s="59" t="s">
        <v>38</v>
      </c>
      <c r="C23" s="59" t="s">
        <v>38</v>
      </c>
      <c r="D23" s="50">
        <v>6149822</v>
      </c>
      <c r="E23" s="50">
        <v>176387</v>
      </c>
      <c r="F23" s="50">
        <v>0</v>
      </c>
      <c r="G23" s="50">
        <v>93422497</v>
      </c>
      <c r="H23" s="50">
        <v>881490</v>
      </c>
      <c r="I23" s="50">
        <v>59371</v>
      </c>
      <c r="J23" s="50">
        <v>1196921</v>
      </c>
      <c r="K23" s="50">
        <v>580701</v>
      </c>
      <c r="L23" s="50">
        <v>350985</v>
      </c>
      <c r="M23" s="50">
        <f>G23+(H23+I23+J23+K23)*10+L23</f>
        <v>120958312</v>
      </c>
      <c r="N23" s="50">
        <v>239874277</v>
      </c>
      <c r="O23" s="51">
        <f>(D23-(E23+F23))/M23</f>
        <v>0.04938424570607434</v>
      </c>
      <c r="P23" s="51">
        <v>0.04</v>
      </c>
      <c r="Q23" s="51" t="str">
        <f>IF(O23&gt;P23,"ИӘ","ЖОҚ")</f>
        <v>ИӘ</v>
      </c>
      <c r="R23" s="51" t="s">
        <v>1</v>
      </c>
      <c r="S23" s="51" t="s">
        <v>1</v>
      </c>
      <c r="T23" s="65">
        <v>5.35</v>
      </c>
      <c r="U23" s="65">
        <v>19.16</v>
      </c>
      <c r="V23" s="65">
        <v>35.63</v>
      </c>
      <c r="W23" s="67">
        <v>16.05</v>
      </c>
      <c r="X23" s="50" t="str">
        <f>IF(V23&gt;W23,"ИӘ","ЖОҚ")</f>
        <v>ИӘ</v>
      </c>
      <c r="Y23" s="93">
        <v>3.4</v>
      </c>
      <c r="Z23" s="93">
        <v>15.63</v>
      </c>
      <c r="AA23" s="93">
        <v>31.61</v>
      </c>
      <c r="AB23" s="67">
        <v>17.57</v>
      </c>
      <c r="AC23" s="50" t="str">
        <f>IF(AA23&gt;AB23,"ИӘ","ЖОҚ")</f>
        <v>ИӘ</v>
      </c>
    </row>
    <row r="24" spans="1:29" s="17" customFormat="1" ht="47.25" customHeight="1">
      <c r="A24" s="84">
        <v>8</v>
      </c>
      <c r="B24" s="59" t="s">
        <v>39</v>
      </c>
      <c r="C24" s="59" t="s">
        <v>39</v>
      </c>
      <c r="D24" s="50">
        <v>205640</v>
      </c>
      <c r="E24" s="50">
        <v>64760</v>
      </c>
      <c r="F24" s="50">
        <v>351</v>
      </c>
      <c r="G24" s="50">
        <v>36715945</v>
      </c>
      <c r="H24" s="50">
        <v>347145</v>
      </c>
      <c r="I24" s="50">
        <v>29078</v>
      </c>
      <c r="J24" s="50">
        <v>149338</v>
      </c>
      <c r="K24" s="50">
        <v>576101</v>
      </c>
      <c r="L24" s="50">
        <v>24343</v>
      </c>
      <c r="M24" s="50">
        <f>G24+(H24+I24+J24+K24)*10+L24</f>
        <v>47756908</v>
      </c>
      <c r="N24" s="50">
        <v>85260540</v>
      </c>
      <c r="O24" s="51">
        <f>(D24-(E24+F24))/M24</f>
        <v>0.0029425900018485284</v>
      </c>
      <c r="P24" s="51">
        <v>0.04</v>
      </c>
      <c r="Q24" s="51" t="str">
        <f>IF(O24&gt;P24,"ИӘ","ЖОҚ")</f>
        <v>ЖОҚ</v>
      </c>
      <c r="R24" s="51" t="s">
        <v>1</v>
      </c>
      <c r="S24" s="51" t="s">
        <v>1</v>
      </c>
      <c r="T24" s="65">
        <v>11.57</v>
      </c>
      <c r="U24" s="65">
        <v>11.98</v>
      </c>
      <c r="V24" s="65">
        <v>20.14</v>
      </c>
      <c r="W24" s="67">
        <v>16.05</v>
      </c>
      <c r="X24" s="50" t="str">
        <f>IF(V24&gt;W24,"ИӘ","ЖОҚ")</f>
        <v>ИӘ</v>
      </c>
      <c r="Y24" s="93">
        <v>7.97</v>
      </c>
      <c r="Z24" s="93">
        <v>11.17</v>
      </c>
      <c r="AA24" s="93">
        <v>19.27</v>
      </c>
      <c r="AB24" s="67">
        <v>17.57</v>
      </c>
      <c r="AC24" s="50" t="str">
        <f>IF(AA24&gt;AB24,"ИӘ","ЖОҚ")</f>
        <v>ИӘ</v>
      </c>
    </row>
    <row r="25" spans="1:29" s="17" customFormat="1" ht="47.25" customHeight="1">
      <c r="A25" s="84">
        <v>9</v>
      </c>
      <c r="B25" s="59" t="s">
        <v>40</v>
      </c>
      <c r="C25" s="59" t="s">
        <v>40</v>
      </c>
      <c r="D25" s="50">
        <v>4813681</v>
      </c>
      <c r="E25" s="50">
        <v>76486</v>
      </c>
      <c r="F25" s="50">
        <v>0</v>
      </c>
      <c r="G25" s="50">
        <v>43379924</v>
      </c>
      <c r="H25" s="50">
        <v>343058</v>
      </c>
      <c r="I25" s="50">
        <v>40236</v>
      </c>
      <c r="J25" s="50">
        <v>362318</v>
      </c>
      <c r="K25" s="50">
        <v>168559</v>
      </c>
      <c r="L25" s="50">
        <v>257436</v>
      </c>
      <c r="M25" s="50">
        <f>G25+(H25+I25+J25+K25)*10+L25</f>
        <v>52779070</v>
      </c>
      <c r="N25" s="50">
        <v>190538108</v>
      </c>
      <c r="O25" s="51">
        <f>(D25-(E25+F25))/M25</f>
        <v>0.08975518136261211</v>
      </c>
      <c r="P25" s="51">
        <v>0.04</v>
      </c>
      <c r="Q25" s="51" t="str">
        <f>IF(O25&gt;P25,"ИӘ","ЖОҚ")</f>
        <v>ИӘ</v>
      </c>
      <c r="R25" s="51" t="s">
        <v>1</v>
      </c>
      <c r="S25" s="51" t="s">
        <v>1</v>
      </c>
      <c r="T25" s="65">
        <v>3.4</v>
      </c>
      <c r="U25" s="65">
        <v>12.67</v>
      </c>
      <c r="V25" s="65">
        <v>27.98</v>
      </c>
      <c r="W25" s="67">
        <v>16.05</v>
      </c>
      <c r="X25" s="50" t="str">
        <f>IF(V25&gt;W25,"ИӘ","ЖОҚ")</f>
        <v>ИӘ</v>
      </c>
      <c r="Y25" s="93">
        <v>2.55</v>
      </c>
      <c r="Z25" s="93">
        <v>11.02</v>
      </c>
      <c r="AA25" s="93">
        <v>26.11</v>
      </c>
      <c r="AB25" s="67">
        <v>17.57</v>
      </c>
      <c r="AC25" s="50" t="str">
        <f>IF(AA25&gt;AB25,"ИӘ","ЖОҚ")</f>
        <v>ИӘ</v>
      </c>
    </row>
    <row r="26" spans="1:29" s="17" customFormat="1" ht="47.25" customHeight="1">
      <c r="A26" s="85">
        <v>10</v>
      </c>
      <c r="B26" s="70" t="s">
        <v>41</v>
      </c>
      <c r="C26" s="70" t="s">
        <v>41</v>
      </c>
      <c r="D26" s="71">
        <v>2261371</v>
      </c>
      <c r="E26" s="71">
        <v>34596</v>
      </c>
      <c r="F26" s="71">
        <v>0</v>
      </c>
      <c r="G26" s="71">
        <v>26297206</v>
      </c>
      <c r="H26" s="71">
        <v>300823</v>
      </c>
      <c r="I26" s="71">
        <v>55709</v>
      </c>
      <c r="J26" s="71">
        <v>45372</v>
      </c>
      <c r="K26" s="71">
        <v>481123</v>
      </c>
      <c r="L26" s="71">
        <v>0</v>
      </c>
      <c r="M26" s="71">
        <f>G26+(H26+I26+J26+K26)*10+L26</f>
        <v>35127476</v>
      </c>
      <c r="N26" s="71">
        <v>78302792</v>
      </c>
      <c r="O26" s="73">
        <f>(D26-(E26+F26))/M26</f>
        <v>0.06339126101744401</v>
      </c>
      <c r="P26" s="73">
        <v>0.04</v>
      </c>
      <c r="Q26" s="73" t="str">
        <f>IF(O26&gt;P26,"ИӘ","ЖОҚ")</f>
        <v>ИӘ</v>
      </c>
      <c r="R26" s="73" t="s">
        <v>1</v>
      </c>
      <c r="S26" s="73" t="s">
        <v>1</v>
      </c>
      <c r="T26" s="75">
        <v>3.45</v>
      </c>
      <c r="U26" s="75">
        <v>12.6</v>
      </c>
      <c r="V26" s="75">
        <v>33.29</v>
      </c>
      <c r="W26" s="77">
        <v>16.05</v>
      </c>
      <c r="X26" s="71" t="str">
        <f>IF(V26&gt;W26,"ИӘ","ЖОҚ")</f>
        <v>ИӘ</v>
      </c>
      <c r="Y26" s="94">
        <v>3.05</v>
      </c>
      <c r="Z26" s="94">
        <v>10.92</v>
      </c>
      <c r="AA26" s="94">
        <v>31.3</v>
      </c>
      <c r="AB26" s="77">
        <v>17.57</v>
      </c>
      <c r="AC26" s="71" t="str">
        <f>IF(AA26&gt;AB26,"ИӘ","ЖОҚ")</f>
        <v>ИӘ</v>
      </c>
    </row>
    <row r="27" spans="1:29" s="21" customFormat="1" ht="47.25" customHeight="1">
      <c r="A27" s="86" t="s">
        <v>22</v>
      </c>
      <c r="B27" s="86"/>
      <c r="C27" s="86"/>
      <c r="D27" s="41" t="s">
        <v>1</v>
      </c>
      <c r="E27" s="41" t="s">
        <v>1</v>
      </c>
      <c r="F27" s="41" t="s">
        <v>1</v>
      </c>
      <c r="G27" s="41" t="s">
        <v>1</v>
      </c>
      <c r="H27" s="41" t="s">
        <v>1</v>
      </c>
      <c r="I27" s="41" t="s">
        <v>1</v>
      </c>
      <c r="J27" s="41" t="s">
        <v>1</v>
      </c>
      <c r="K27" s="41" t="s">
        <v>1</v>
      </c>
      <c r="L27" s="41" t="s">
        <v>1</v>
      </c>
      <c r="M27" s="41" t="s">
        <v>1</v>
      </c>
      <c r="N27" s="41" t="s">
        <v>1</v>
      </c>
      <c r="O27" s="41" t="s">
        <v>1</v>
      </c>
      <c r="P27" s="42" t="s">
        <v>1</v>
      </c>
      <c r="Q27" s="42" t="s">
        <v>1</v>
      </c>
      <c r="R27" s="42" t="s">
        <v>1</v>
      </c>
      <c r="S27" s="42" t="s">
        <v>1</v>
      </c>
      <c r="T27" s="95">
        <v>3.82</v>
      </c>
      <c r="U27" s="95">
        <v>10.22</v>
      </c>
      <c r="V27" s="95">
        <v>21.96</v>
      </c>
      <c r="W27" s="42" t="s">
        <v>1</v>
      </c>
      <c r="X27" s="42" t="s">
        <v>1</v>
      </c>
      <c r="Y27" s="96">
        <v>2.85</v>
      </c>
      <c r="Z27" s="96">
        <v>8.39</v>
      </c>
      <c r="AA27" s="96">
        <v>19.88</v>
      </c>
      <c r="AB27" s="42" t="s">
        <v>1</v>
      </c>
      <c r="AC27" s="42" t="s">
        <v>1</v>
      </c>
    </row>
    <row r="28" spans="1:29" s="21" customFormat="1" ht="47.25" customHeight="1">
      <c r="A28" s="87" t="s">
        <v>23</v>
      </c>
      <c r="B28" s="87"/>
      <c r="C28" s="87"/>
      <c r="D28" s="71" t="s">
        <v>1</v>
      </c>
      <c r="E28" s="71" t="s">
        <v>1</v>
      </c>
      <c r="F28" s="71" t="s">
        <v>1</v>
      </c>
      <c r="G28" s="71" t="s">
        <v>1</v>
      </c>
      <c r="H28" s="71" t="s">
        <v>1</v>
      </c>
      <c r="I28" s="71" t="s">
        <v>1</v>
      </c>
      <c r="J28" s="71" t="s">
        <v>1</v>
      </c>
      <c r="K28" s="71" t="s">
        <v>1</v>
      </c>
      <c r="L28" s="71" t="s">
        <v>1</v>
      </c>
      <c r="M28" s="71" t="s">
        <v>1</v>
      </c>
      <c r="N28" s="71" t="s">
        <v>1</v>
      </c>
      <c r="O28" s="71" t="s">
        <v>1</v>
      </c>
      <c r="P28" s="73" t="s">
        <v>1</v>
      </c>
      <c r="Q28" s="73" t="s">
        <v>1</v>
      </c>
      <c r="R28" s="73" t="s">
        <v>1</v>
      </c>
      <c r="S28" s="73" t="s">
        <v>1</v>
      </c>
      <c r="T28" s="73" t="s">
        <v>1</v>
      </c>
      <c r="U28" s="73" t="s">
        <v>1</v>
      </c>
      <c r="V28" s="97">
        <v>22.93</v>
      </c>
      <c r="W28" s="73" t="s">
        <v>1</v>
      </c>
      <c r="X28" s="73" t="s">
        <v>1</v>
      </c>
      <c r="Y28" s="73" t="s">
        <v>1</v>
      </c>
      <c r="Z28" s="73" t="s">
        <v>1</v>
      </c>
      <c r="AA28" s="97">
        <v>20.67</v>
      </c>
      <c r="AB28" s="73" t="s">
        <v>1</v>
      </c>
      <c r="AC28" s="73" t="s">
        <v>1</v>
      </c>
    </row>
    <row r="29" spans="1:24" s="21" customFormat="1" ht="21" customHeight="1">
      <c r="A29" s="22" t="s">
        <v>24</v>
      </c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5"/>
      <c r="W29" s="24"/>
      <c r="X29" s="24"/>
    </row>
    <row r="30" spans="1:4" ht="18.75" customHeight="1">
      <c r="A30" s="22"/>
      <c r="B30" s="22"/>
      <c r="C30" s="22"/>
      <c r="D30" s="22"/>
    </row>
  </sheetData>
  <sheetProtection/>
  <mergeCells count="70">
    <mergeCell ref="X12:X13"/>
    <mergeCell ref="T11:X11"/>
    <mergeCell ref="Y11:AC11"/>
    <mergeCell ref="AC12:AC13"/>
    <mergeCell ref="AC15:AC16"/>
    <mergeCell ref="AC17:AC18"/>
    <mergeCell ref="W12:W13"/>
    <mergeCell ref="V12:V13"/>
    <mergeCell ref="W15:W16"/>
    <mergeCell ref="T15:T16"/>
    <mergeCell ref="B26:C26"/>
    <mergeCell ref="W17:W18"/>
    <mergeCell ref="B18:C18"/>
    <mergeCell ref="B17:C17"/>
    <mergeCell ref="U17:U18"/>
    <mergeCell ref="S17:S18"/>
    <mergeCell ref="V17:V18"/>
    <mergeCell ref="B25:C25"/>
    <mergeCell ref="B19:C19"/>
    <mergeCell ref="B22:C22"/>
    <mergeCell ref="O12:O13"/>
    <mergeCell ref="B23:C23"/>
    <mergeCell ref="L12:L13"/>
    <mergeCell ref="B24:C24"/>
    <mergeCell ref="B14:C14"/>
    <mergeCell ref="B15:C15"/>
    <mergeCell ref="A28:C28"/>
    <mergeCell ref="A11:A13"/>
    <mergeCell ref="S12:S13"/>
    <mergeCell ref="E12:E13"/>
    <mergeCell ref="A15:A16"/>
    <mergeCell ref="R12:R13"/>
    <mergeCell ref="D12:D13"/>
    <mergeCell ref="B11:C13"/>
    <mergeCell ref="A17:A18"/>
    <mergeCell ref="A27:C27"/>
    <mergeCell ref="V15:V16"/>
    <mergeCell ref="B20:C20"/>
    <mergeCell ref="B21:C21"/>
    <mergeCell ref="T17:T18"/>
    <mergeCell ref="U15:U16"/>
    <mergeCell ref="S15:S16"/>
    <mergeCell ref="R15:R16"/>
    <mergeCell ref="R17:R18"/>
    <mergeCell ref="B16:C16"/>
    <mergeCell ref="AA15:AA16"/>
    <mergeCell ref="Y17:Y18"/>
    <mergeCell ref="Z17:Z18"/>
    <mergeCell ref="AA17:AA18"/>
    <mergeCell ref="X15:X16"/>
    <mergeCell ref="X17:X18"/>
    <mergeCell ref="U12:U13"/>
    <mergeCell ref="T12:T13"/>
    <mergeCell ref="Q12:Q13"/>
    <mergeCell ref="D11:S11"/>
    <mergeCell ref="M12:M13"/>
    <mergeCell ref="N12:N13"/>
    <mergeCell ref="G12:G13"/>
    <mergeCell ref="P12:P13"/>
    <mergeCell ref="F12:F13"/>
    <mergeCell ref="A9:AC9"/>
    <mergeCell ref="AB17:AB18"/>
    <mergeCell ref="Z12:Z13"/>
    <mergeCell ref="AA12:AA13"/>
    <mergeCell ref="AB12:AB13"/>
    <mergeCell ref="Y12:Y13"/>
    <mergeCell ref="Y15:Y16"/>
    <mergeCell ref="Z15:Z16"/>
    <mergeCell ref="AB15:AB16"/>
    <mergeCell ref="H12:K12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30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4" customWidth="1"/>
    <col min="3" max="3" width="33.375" style="5" customWidth="1"/>
    <col min="4" max="12" width="16.00390625" style="5" customWidth="1"/>
    <col min="13" max="14" width="18.75390625" style="5" customWidth="1"/>
    <col min="15" max="18" width="15.375" style="5" customWidth="1"/>
    <col min="19" max="19" width="15.00390625" style="5" customWidth="1"/>
    <col min="20" max="20" width="17.875" style="5" customWidth="1"/>
    <col min="21" max="21" width="19.25390625" style="5" customWidth="1"/>
    <col min="22" max="22" width="18.75390625" style="5" customWidth="1"/>
    <col min="23" max="23" width="16.75390625" style="5" customWidth="1"/>
    <col min="24" max="24" width="17.625" style="5" customWidth="1"/>
    <col min="25" max="25" width="19.75390625" style="5" customWidth="1"/>
    <col min="26" max="26" width="19.625" style="5" customWidth="1"/>
    <col min="27" max="27" width="18.25390625" style="5" customWidth="1"/>
    <col min="28" max="28" width="15.875" style="5" customWidth="1"/>
    <col min="29" max="29" width="14.00390625" style="5" customWidth="1"/>
    <col min="30" max="16384" width="9.125" style="5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29" ht="42" customHeight="1">
      <c r="A9" s="6" t="s">
        <v>66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3:29" ht="15.75">
      <c r="C10" s="7"/>
      <c r="D10" s="7"/>
      <c r="E10" s="7"/>
      <c r="F10" s="7"/>
      <c r="G10" s="7"/>
      <c r="H10" s="7"/>
      <c r="I10" s="7"/>
      <c r="J10" s="7"/>
      <c r="K10" s="7"/>
      <c r="L10" s="7"/>
      <c r="S10" s="8"/>
      <c r="T10" s="8"/>
      <c r="U10" s="8"/>
      <c r="AC10" s="9" t="s">
        <v>25</v>
      </c>
    </row>
    <row r="11" spans="1:29" ht="45.75" customHeight="1">
      <c r="A11" s="10" t="s">
        <v>2</v>
      </c>
      <c r="B11" s="10" t="s">
        <v>3</v>
      </c>
      <c r="C11" s="10" t="s">
        <v>3</v>
      </c>
      <c r="D11" s="11" t="s">
        <v>4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 t="s">
        <v>27</v>
      </c>
      <c r="U11" s="13"/>
      <c r="V11" s="13"/>
      <c r="W11" s="13"/>
      <c r="X11" s="14"/>
      <c r="Y11" s="12" t="s">
        <v>28</v>
      </c>
      <c r="Z11" s="13"/>
      <c r="AA11" s="13"/>
      <c r="AB11" s="13"/>
      <c r="AC11" s="14"/>
    </row>
    <row r="12" spans="1:29" ht="18.75" customHeight="1">
      <c r="A12" s="10"/>
      <c r="B12" s="10"/>
      <c r="C12" s="10"/>
      <c r="D12" s="10" t="s">
        <v>5</v>
      </c>
      <c r="E12" s="10" t="s">
        <v>6</v>
      </c>
      <c r="F12" s="10" t="s">
        <v>26</v>
      </c>
      <c r="G12" s="10" t="s">
        <v>7</v>
      </c>
      <c r="H12" s="11" t="s">
        <v>8</v>
      </c>
      <c r="I12" s="11"/>
      <c r="J12" s="11"/>
      <c r="K12" s="11"/>
      <c r="L12" s="10" t="s">
        <v>9</v>
      </c>
      <c r="M12" s="10" t="s">
        <v>10</v>
      </c>
      <c r="N12" s="10" t="s">
        <v>11</v>
      </c>
      <c r="O12" s="10" t="s">
        <v>12</v>
      </c>
      <c r="P12" s="10" t="s">
        <v>13</v>
      </c>
      <c r="Q12" s="10" t="s">
        <v>14</v>
      </c>
      <c r="R12" s="10" t="s">
        <v>15</v>
      </c>
      <c r="S12" s="10" t="s">
        <v>16</v>
      </c>
      <c r="T12" s="1" t="s">
        <v>65</v>
      </c>
      <c r="U12" s="1" t="s">
        <v>64</v>
      </c>
      <c r="V12" s="1" t="s">
        <v>63</v>
      </c>
      <c r="W12" s="1" t="s">
        <v>17</v>
      </c>
      <c r="X12" s="2" t="s">
        <v>29</v>
      </c>
      <c r="Y12" s="1" t="s">
        <v>65</v>
      </c>
      <c r="Z12" s="1" t="s">
        <v>64</v>
      </c>
      <c r="AA12" s="1" t="s">
        <v>63</v>
      </c>
      <c r="AB12" s="1" t="s">
        <v>17</v>
      </c>
      <c r="AC12" s="2" t="s">
        <v>29</v>
      </c>
    </row>
    <row r="13" spans="1:29" s="17" customFormat="1" ht="72" customHeight="1">
      <c r="A13" s="10"/>
      <c r="B13" s="10"/>
      <c r="C13" s="10"/>
      <c r="D13" s="10"/>
      <c r="E13" s="10"/>
      <c r="F13" s="10"/>
      <c r="G13" s="10"/>
      <c r="H13" s="15" t="s">
        <v>18</v>
      </c>
      <c r="I13" s="15" t="s">
        <v>19</v>
      </c>
      <c r="J13" s="16" t="s">
        <v>20</v>
      </c>
      <c r="K13" s="16" t="s">
        <v>21</v>
      </c>
      <c r="L13" s="10"/>
      <c r="M13" s="10"/>
      <c r="N13" s="10"/>
      <c r="O13" s="10"/>
      <c r="P13" s="10"/>
      <c r="Q13" s="10"/>
      <c r="R13" s="10"/>
      <c r="S13" s="10"/>
      <c r="T13" s="1"/>
      <c r="U13" s="1"/>
      <c r="V13" s="1"/>
      <c r="W13" s="1"/>
      <c r="X13" s="3"/>
      <c r="Y13" s="1"/>
      <c r="Z13" s="1"/>
      <c r="AA13" s="1"/>
      <c r="AB13" s="1"/>
      <c r="AC13" s="3"/>
    </row>
    <row r="14" spans="1:29" s="17" customFormat="1" ht="24" customHeight="1">
      <c r="A14" s="18">
        <v>1</v>
      </c>
      <c r="B14" s="26">
        <v>2</v>
      </c>
      <c r="C14" s="27"/>
      <c r="D14" s="18">
        <v>3</v>
      </c>
      <c r="E14" s="18">
        <v>4</v>
      </c>
      <c r="F14" s="18"/>
      <c r="G14" s="18">
        <v>5</v>
      </c>
      <c r="H14" s="18">
        <v>6</v>
      </c>
      <c r="I14" s="18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8">
        <v>13</v>
      </c>
      <c r="P14" s="18">
        <v>14</v>
      </c>
      <c r="Q14" s="18"/>
      <c r="R14" s="18">
        <v>15</v>
      </c>
      <c r="S14" s="18">
        <v>16</v>
      </c>
      <c r="T14" s="18">
        <v>17</v>
      </c>
      <c r="U14" s="18">
        <v>18</v>
      </c>
      <c r="V14" s="18">
        <v>19</v>
      </c>
      <c r="W14" s="18">
        <v>20</v>
      </c>
      <c r="X14" s="18">
        <v>21</v>
      </c>
      <c r="Y14" s="18">
        <v>22</v>
      </c>
      <c r="Z14" s="18">
        <v>23</v>
      </c>
      <c r="AA14" s="18">
        <v>24</v>
      </c>
      <c r="AB14" s="18">
        <v>25</v>
      </c>
      <c r="AC14" s="18">
        <v>26</v>
      </c>
    </row>
    <row r="15" spans="1:29" s="20" customFormat="1" ht="47.25" customHeight="1">
      <c r="A15" s="82">
        <v>1</v>
      </c>
      <c r="B15" s="40" t="s">
        <v>30</v>
      </c>
      <c r="C15" s="40"/>
      <c r="D15" s="41">
        <v>3504199</v>
      </c>
      <c r="E15" s="41">
        <v>285399</v>
      </c>
      <c r="F15" s="41">
        <v>0</v>
      </c>
      <c r="G15" s="41">
        <v>167777675</v>
      </c>
      <c r="H15" s="41">
        <v>584741</v>
      </c>
      <c r="I15" s="41">
        <v>38183</v>
      </c>
      <c r="J15" s="41">
        <v>1338975</v>
      </c>
      <c r="K15" s="41">
        <v>3187534</v>
      </c>
      <c r="L15" s="41">
        <v>109394</v>
      </c>
      <c r="M15" s="41">
        <f>G15+(H15+I15+J15+K15)*10+L15</f>
        <v>219381399</v>
      </c>
      <c r="N15" s="41">
        <v>407614055</v>
      </c>
      <c r="O15" s="42">
        <f>(D15-(E15+F15))/M15</f>
        <v>0.014672164616837</v>
      </c>
      <c r="P15" s="42">
        <f>0.04*0.3</f>
        <v>0.012</v>
      </c>
      <c r="Q15" s="42" t="str">
        <f>IF(O15&gt;P15,"ИӘ","ЖОҚ")</f>
        <v>ИӘ</v>
      </c>
      <c r="R15" s="43">
        <f>O15+O16</f>
        <v>0.10531787312675113</v>
      </c>
      <c r="S15" s="44" t="str">
        <f>IF(R15&gt;=0.04,"ИӘ","ЖОҚ")</f>
        <v>ИӘ</v>
      </c>
      <c r="T15" s="90" t="s">
        <v>0</v>
      </c>
      <c r="U15" s="90" t="s">
        <v>0</v>
      </c>
      <c r="V15" s="90" t="s">
        <v>0</v>
      </c>
      <c r="W15" s="90" t="s">
        <v>0</v>
      </c>
      <c r="X15" s="45" t="s">
        <v>0</v>
      </c>
      <c r="Y15" s="89">
        <v>1.76</v>
      </c>
      <c r="Z15" s="89">
        <v>2.95</v>
      </c>
      <c r="AA15" s="89">
        <v>8.21</v>
      </c>
      <c r="AB15" s="90">
        <v>17.57</v>
      </c>
      <c r="AC15" s="44" t="str">
        <f>IF(AA15&gt;AB15,"ИӘ","ЖОҚ")</f>
        <v>ЖОҚ</v>
      </c>
    </row>
    <row r="16" spans="1:29" s="17" customFormat="1" ht="47.25" customHeight="1">
      <c r="A16" s="83"/>
      <c r="B16" s="49" t="s">
        <v>31</v>
      </c>
      <c r="C16" s="49"/>
      <c r="D16" s="50">
        <v>20451578</v>
      </c>
      <c r="E16" s="50">
        <v>472960</v>
      </c>
      <c r="F16" s="50">
        <v>0</v>
      </c>
      <c r="G16" s="50">
        <v>167777675</v>
      </c>
      <c r="H16" s="50">
        <v>584741</v>
      </c>
      <c r="I16" s="50">
        <v>38183</v>
      </c>
      <c r="J16" s="50">
        <v>1338975</v>
      </c>
      <c r="K16" s="50">
        <v>3187534</v>
      </c>
      <c r="L16" s="50">
        <v>1131347</v>
      </c>
      <c r="M16" s="50">
        <f>G16+(H16+I16+J16+K16)*10+L16</f>
        <v>220403352</v>
      </c>
      <c r="N16" s="50">
        <v>407614055</v>
      </c>
      <c r="O16" s="51">
        <f>(D16-(E16+F16))/M16</f>
        <v>0.09064570850991413</v>
      </c>
      <c r="P16" s="51">
        <f>0.04*0.7</f>
        <v>0.027999999999999997</v>
      </c>
      <c r="Q16" s="51" t="str">
        <f>IF(O16&gt;P16,"ИӘ","ЖОҚ")</f>
        <v>ИӘ</v>
      </c>
      <c r="R16" s="52"/>
      <c r="S16" s="53"/>
      <c r="T16" s="92"/>
      <c r="U16" s="92"/>
      <c r="V16" s="92"/>
      <c r="W16" s="92"/>
      <c r="X16" s="55"/>
      <c r="Y16" s="91"/>
      <c r="Z16" s="91"/>
      <c r="AA16" s="91"/>
      <c r="AB16" s="92"/>
      <c r="AC16" s="53"/>
    </row>
    <row r="17" spans="1:29" ht="60" customHeight="1">
      <c r="A17" s="58">
        <v>2</v>
      </c>
      <c r="B17" s="59" t="s">
        <v>32</v>
      </c>
      <c r="C17" s="59" t="s">
        <v>32</v>
      </c>
      <c r="D17" s="50">
        <v>2711275</v>
      </c>
      <c r="E17" s="50">
        <v>48184</v>
      </c>
      <c r="F17" s="50">
        <v>0</v>
      </c>
      <c r="G17" s="50">
        <v>52062287</v>
      </c>
      <c r="H17" s="50">
        <v>1407003</v>
      </c>
      <c r="I17" s="50">
        <v>112338</v>
      </c>
      <c r="J17" s="50">
        <v>2135986</v>
      </c>
      <c r="K17" s="50">
        <v>752160</v>
      </c>
      <c r="L17" s="50">
        <v>390574</v>
      </c>
      <c r="M17" s="50">
        <f>G17+(H17+I17+J17+K17)*10+L17</f>
        <v>96527731</v>
      </c>
      <c r="N17" s="50">
        <v>311354873</v>
      </c>
      <c r="O17" s="51">
        <f>(D17-(E17+F17))/M17</f>
        <v>0.027588869772563078</v>
      </c>
      <c r="P17" s="51">
        <f>0.04*0.2</f>
        <v>0.008</v>
      </c>
      <c r="Q17" s="51" t="str">
        <f>IF(O17&gt;P17,"ИӘ","ЖОҚ")</f>
        <v>ИӘ</v>
      </c>
      <c r="R17" s="52">
        <f>O17+O18</f>
        <v>0.17691557658756804</v>
      </c>
      <c r="S17" s="53" t="str">
        <f>IF(R17&gt;=0.04,"ИӘ","ЖОҚ")</f>
        <v>ИӘ</v>
      </c>
      <c r="T17" s="92">
        <v>4.51</v>
      </c>
      <c r="U17" s="92">
        <v>14.74</v>
      </c>
      <c r="V17" s="92">
        <v>34.95</v>
      </c>
      <c r="W17" s="57">
        <v>16.05</v>
      </c>
      <c r="X17" s="53" t="str">
        <f>IF(V17&gt;W17,"ИӘ","ЖОҚ")</f>
        <v>ИӘ</v>
      </c>
      <c r="Y17" s="91">
        <v>1.68</v>
      </c>
      <c r="Z17" s="91">
        <v>11.38</v>
      </c>
      <c r="AA17" s="92">
        <v>31</v>
      </c>
      <c r="AB17" s="92">
        <v>17.57</v>
      </c>
      <c r="AC17" s="53" t="str">
        <f>IF(AA17&gt;AB17,"ИӘ","ЖОҚ")</f>
        <v>ИӘ</v>
      </c>
    </row>
    <row r="18" spans="1:29" s="17" customFormat="1" ht="47.25" customHeight="1">
      <c r="A18" s="58"/>
      <c r="B18" s="49" t="s">
        <v>33</v>
      </c>
      <c r="C18" s="49" t="s">
        <v>33</v>
      </c>
      <c r="D18" s="50">
        <v>14861494</v>
      </c>
      <c r="E18" s="50">
        <v>461390</v>
      </c>
      <c r="F18" s="50">
        <v>0</v>
      </c>
      <c r="G18" s="50">
        <v>52062286</v>
      </c>
      <c r="H18" s="50">
        <v>1407002</v>
      </c>
      <c r="I18" s="50">
        <v>112337</v>
      </c>
      <c r="J18" s="50">
        <v>2135986</v>
      </c>
      <c r="K18" s="50">
        <v>752161</v>
      </c>
      <c r="L18" s="50">
        <v>296401</v>
      </c>
      <c r="M18" s="50">
        <f>G18+(H18+I18+J18+K18)*10+L18</f>
        <v>96433547</v>
      </c>
      <c r="N18" s="50">
        <v>311354873</v>
      </c>
      <c r="O18" s="51">
        <f>(D18-(E18+F18))/M18</f>
        <v>0.14932670681500496</v>
      </c>
      <c r="P18" s="51">
        <f>0.04*0.8</f>
        <v>0.032</v>
      </c>
      <c r="Q18" s="51" t="str">
        <f>IF(O18&gt;P18,"ИӘ","ЖОҚ")</f>
        <v>ИӘ</v>
      </c>
      <c r="R18" s="52"/>
      <c r="S18" s="53"/>
      <c r="T18" s="92"/>
      <c r="U18" s="92"/>
      <c r="V18" s="92"/>
      <c r="W18" s="57"/>
      <c r="X18" s="53"/>
      <c r="Y18" s="91"/>
      <c r="Z18" s="91"/>
      <c r="AA18" s="92"/>
      <c r="AB18" s="92"/>
      <c r="AC18" s="53"/>
    </row>
    <row r="19" spans="1:29" s="17" customFormat="1" ht="47.25" customHeight="1">
      <c r="A19" s="84">
        <v>3</v>
      </c>
      <c r="B19" s="59" t="s">
        <v>34</v>
      </c>
      <c r="C19" s="59"/>
      <c r="D19" s="50">
        <v>3707023</v>
      </c>
      <c r="E19" s="50">
        <v>216479</v>
      </c>
      <c r="F19" s="50">
        <v>0</v>
      </c>
      <c r="G19" s="50">
        <v>40781819</v>
      </c>
      <c r="H19" s="50">
        <v>350575</v>
      </c>
      <c r="I19" s="50">
        <v>24954</v>
      </c>
      <c r="J19" s="50">
        <v>377291</v>
      </c>
      <c r="K19" s="50">
        <v>220156</v>
      </c>
      <c r="L19" s="50">
        <v>19937</v>
      </c>
      <c r="M19" s="50">
        <f>G19+(H19+I19+J19+K19)*10+L19</f>
        <v>50531516</v>
      </c>
      <c r="N19" s="50">
        <v>91915552</v>
      </c>
      <c r="O19" s="51">
        <f>(D19-(E19+F19))/M19</f>
        <v>0.06907657391478221</v>
      </c>
      <c r="P19" s="51">
        <v>0.04</v>
      </c>
      <c r="Q19" s="51" t="str">
        <f>IF(O19&gt;P19,"ИӘ","ЖОҚ")</f>
        <v>ИӘ</v>
      </c>
      <c r="R19" s="51" t="s">
        <v>1</v>
      </c>
      <c r="S19" s="51" t="s">
        <v>1</v>
      </c>
      <c r="T19" s="65">
        <v>3.54</v>
      </c>
      <c r="U19" s="65">
        <v>9.96</v>
      </c>
      <c r="V19" s="65">
        <v>25.69</v>
      </c>
      <c r="W19" s="67">
        <v>16.05</v>
      </c>
      <c r="X19" s="50" t="str">
        <f>IF(V19&gt;W19,"ИӘ","ЖОҚ")</f>
        <v>ИӘ</v>
      </c>
      <c r="Y19" s="93">
        <v>3.83</v>
      </c>
      <c r="Z19" s="93">
        <v>10.81</v>
      </c>
      <c r="AA19" s="93">
        <v>26.67</v>
      </c>
      <c r="AB19" s="67">
        <v>17.57</v>
      </c>
      <c r="AC19" s="50" t="str">
        <f>IF(AA19&gt;AB19,"ИӘ","ЖОҚ")</f>
        <v>ИӘ</v>
      </c>
    </row>
    <row r="20" spans="1:29" s="17" customFormat="1" ht="47.25" customHeight="1">
      <c r="A20" s="84">
        <v>4</v>
      </c>
      <c r="B20" s="59" t="s">
        <v>35</v>
      </c>
      <c r="C20" s="59" t="s">
        <v>35</v>
      </c>
      <c r="D20" s="50">
        <v>23963125</v>
      </c>
      <c r="E20" s="50">
        <v>1103066</v>
      </c>
      <c r="F20" s="50">
        <v>0</v>
      </c>
      <c r="G20" s="50">
        <v>133203747</v>
      </c>
      <c r="H20" s="50">
        <v>1972959</v>
      </c>
      <c r="I20" s="50">
        <v>431378</v>
      </c>
      <c r="J20" s="50">
        <v>7238868</v>
      </c>
      <c r="K20" s="50">
        <v>845096</v>
      </c>
      <c r="L20" s="50">
        <v>1328025</v>
      </c>
      <c r="M20" s="50">
        <f>G20+(H20+I20+J20+K20)*10+L20</f>
        <v>239414782</v>
      </c>
      <c r="N20" s="50">
        <v>681801699</v>
      </c>
      <c r="O20" s="51">
        <f>(D20-(E20+F20))/M20</f>
        <v>0.09548307255313918</v>
      </c>
      <c r="P20" s="51">
        <v>0.04</v>
      </c>
      <c r="Q20" s="51" t="str">
        <f>IF(O20&gt;P20,"ИӘ","ЖОҚ")</f>
        <v>ИӘ</v>
      </c>
      <c r="R20" s="51" t="s">
        <v>1</v>
      </c>
      <c r="S20" s="51" t="s">
        <v>1</v>
      </c>
      <c r="T20" s="65">
        <v>1.94</v>
      </c>
      <c r="U20" s="65">
        <v>11.82</v>
      </c>
      <c r="V20" s="65">
        <v>28.68</v>
      </c>
      <c r="W20" s="67">
        <v>16.05</v>
      </c>
      <c r="X20" s="50" t="s">
        <v>42</v>
      </c>
      <c r="Y20" s="93">
        <v>1.93</v>
      </c>
      <c r="Z20" s="93">
        <v>9.7</v>
      </c>
      <c r="AA20" s="93">
        <v>26.24</v>
      </c>
      <c r="AB20" s="67">
        <v>17.57</v>
      </c>
      <c r="AC20" s="50" t="s">
        <v>42</v>
      </c>
    </row>
    <row r="21" spans="1:29" s="17" customFormat="1" ht="46.5" customHeight="1">
      <c r="A21" s="84">
        <v>5</v>
      </c>
      <c r="B21" s="59" t="s">
        <v>36</v>
      </c>
      <c r="C21" s="59" t="s">
        <v>36</v>
      </c>
      <c r="D21" s="50">
        <v>39627653</v>
      </c>
      <c r="E21" s="50">
        <v>2086691</v>
      </c>
      <c r="F21" s="50">
        <v>17981</v>
      </c>
      <c r="G21" s="50">
        <v>160261718</v>
      </c>
      <c r="H21" s="50">
        <v>1017581</v>
      </c>
      <c r="I21" s="50">
        <v>258937</v>
      </c>
      <c r="J21" s="50">
        <v>8747550</v>
      </c>
      <c r="K21" s="50">
        <v>1865810</v>
      </c>
      <c r="L21" s="50">
        <v>3085473</v>
      </c>
      <c r="M21" s="50">
        <f>G21+(H21+I21+J21+K21)*10+L21</f>
        <v>282245971</v>
      </c>
      <c r="N21" s="50">
        <v>1112348063</v>
      </c>
      <c r="O21" s="51">
        <f>(D21-(E21+F21))/M21</f>
        <v>0.13294425733361487</v>
      </c>
      <c r="P21" s="51">
        <v>0.04</v>
      </c>
      <c r="Q21" s="51" t="str">
        <f>IF(O21&gt;P21,"ИӘ","ЖОҚ")</f>
        <v>ИӘ</v>
      </c>
      <c r="R21" s="51" t="s">
        <v>1</v>
      </c>
      <c r="S21" s="51" t="s">
        <v>1</v>
      </c>
      <c r="T21" s="65">
        <v>3.57</v>
      </c>
      <c r="U21" s="65">
        <v>9.93</v>
      </c>
      <c r="V21" s="65">
        <v>22.42</v>
      </c>
      <c r="W21" s="67">
        <v>16.05</v>
      </c>
      <c r="X21" s="50" t="str">
        <f>IF(V20&gt;W21,"ИӘ","ЖОҚ")</f>
        <v>ИӘ</v>
      </c>
      <c r="Y21" s="93">
        <v>4.32</v>
      </c>
      <c r="Z21" s="93">
        <v>8.47</v>
      </c>
      <c r="AA21" s="93">
        <v>20.79</v>
      </c>
      <c r="AB21" s="67">
        <v>17.57</v>
      </c>
      <c r="AC21" s="50" t="str">
        <f>IF(AA20&gt;AB21,"ИӘ","ЖОҚ")</f>
        <v>ИӘ</v>
      </c>
    </row>
    <row r="22" spans="1:29" s="17" customFormat="1" ht="47.25" customHeight="1">
      <c r="A22" s="84">
        <v>6</v>
      </c>
      <c r="B22" s="59" t="s">
        <v>37</v>
      </c>
      <c r="C22" s="59" t="s">
        <v>37</v>
      </c>
      <c r="D22" s="50">
        <v>3097137</v>
      </c>
      <c r="E22" s="50">
        <v>35138</v>
      </c>
      <c r="F22" s="50">
        <v>0</v>
      </c>
      <c r="G22" s="50">
        <v>31983393</v>
      </c>
      <c r="H22" s="50">
        <v>297657</v>
      </c>
      <c r="I22" s="50">
        <v>17953</v>
      </c>
      <c r="J22" s="50">
        <v>472</v>
      </c>
      <c r="K22" s="50">
        <v>92792</v>
      </c>
      <c r="L22" s="50">
        <v>191366</v>
      </c>
      <c r="M22" s="50">
        <f>G22+(H22+I22+J22+K22)*10+L22</f>
        <v>36263499</v>
      </c>
      <c r="N22" s="50">
        <v>144423827</v>
      </c>
      <c r="O22" s="51">
        <f>(D22-(E22+F22))/M22</f>
        <v>0.0844374945727107</v>
      </c>
      <c r="P22" s="51">
        <v>0.04</v>
      </c>
      <c r="Q22" s="51" t="str">
        <f>IF(O22&gt;P22,"ИӘ","ЖОҚ")</f>
        <v>ИӘ</v>
      </c>
      <c r="R22" s="51" t="s">
        <v>1</v>
      </c>
      <c r="S22" s="51" t="s">
        <v>1</v>
      </c>
      <c r="T22" s="65">
        <v>4.68</v>
      </c>
      <c r="U22" s="65">
        <v>14.56</v>
      </c>
      <c r="V22" s="65">
        <v>35.26</v>
      </c>
      <c r="W22" s="67">
        <v>16.05</v>
      </c>
      <c r="X22" s="50" t="str">
        <f>IF(V22&gt;W22,"ИӘ","ЖОҚ")</f>
        <v>ИӘ</v>
      </c>
      <c r="Y22" s="93">
        <v>1.33</v>
      </c>
      <c r="Z22" s="93">
        <v>12.7</v>
      </c>
      <c r="AA22" s="93">
        <v>33.06</v>
      </c>
      <c r="AB22" s="67">
        <v>17.57</v>
      </c>
      <c r="AC22" s="50" t="str">
        <f>IF(AA22&gt;AB22,"ИӘ","ЖОҚ")</f>
        <v>ИӘ</v>
      </c>
    </row>
    <row r="23" spans="1:29" s="17" customFormat="1" ht="47.25" customHeight="1">
      <c r="A23" s="84">
        <v>7</v>
      </c>
      <c r="B23" s="59" t="s">
        <v>38</v>
      </c>
      <c r="C23" s="59" t="s">
        <v>38</v>
      </c>
      <c r="D23" s="50">
        <v>6149822</v>
      </c>
      <c r="E23" s="50">
        <v>176387</v>
      </c>
      <c r="F23" s="50">
        <v>0</v>
      </c>
      <c r="G23" s="50">
        <v>93422497</v>
      </c>
      <c r="H23" s="50">
        <v>881490</v>
      </c>
      <c r="I23" s="50">
        <v>59371</v>
      </c>
      <c r="J23" s="50">
        <v>1196921</v>
      </c>
      <c r="K23" s="50">
        <v>580701</v>
      </c>
      <c r="L23" s="50">
        <v>350985</v>
      </c>
      <c r="M23" s="50">
        <f>G23+(H23+I23+J23+K23)*10+L23</f>
        <v>120958312</v>
      </c>
      <c r="N23" s="50">
        <v>239874277</v>
      </c>
      <c r="O23" s="51">
        <f>(D23-(E23+F23))/M23</f>
        <v>0.04938424570607434</v>
      </c>
      <c r="P23" s="51">
        <v>0.04</v>
      </c>
      <c r="Q23" s="51" t="str">
        <f>IF(O23&gt;P23,"ИӘ","ЖОҚ")</f>
        <v>ИӘ</v>
      </c>
      <c r="R23" s="51" t="s">
        <v>1</v>
      </c>
      <c r="S23" s="51" t="s">
        <v>1</v>
      </c>
      <c r="T23" s="65">
        <v>5.35</v>
      </c>
      <c r="U23" s="65">
        <v>19.16</v>
      </c>
      <c r="V23" s="65">
        <v>35.63</v>
      </c>
      <c r="W23" s="67">
        <v>16.05</v>
      </c>
      <c r="X23" s="50" t="str">
        <f>IF(V23&gt;W23,"ИӘ","ЖОҚ")</f>
        <v>ИӘ</v>
      </c>
      <c r="Y23" s="93">
        <v>3.4</v>
      </c>
      <c r="Z23" s="93">
        <v>15.63</v>
      </c>
      <c r="AA23" s="93">
        <v>31.61</v>
      </c>
      <c r="AB23" s="67">
        <v>17.57</v>
      </c>
      <c r="AC23" s="50" t="str">
        <f>IF(AA23&gt;AB23,"ИӘ","ЖОҚ")</f>
        <v>ИӘ</v>
      </c>
    </row>
    <row r="24" spans="1:29" s="17" customFormat="1" ht="47.25" customHeight="1">
      <c r="A24" s="84">
        <v>8</v>
      </c>
      <c r="B24" s="59" t="s">
        <v>39</v>
      </c>
      <c r="C24" s="59" t="s">
        <v>39</v>
      </c>
      <c r="D24" s="50">
        <v>205640</v>
      </c>
      <c r="E24" s="50">
        <v>64760</v>
      </c>
      <c r="F24" s="50">
        <v>351</v>
      </c>
      <c r="G24" s="50">
        <v>36715945</v>
      </c>
      <c r="H24" s="50">
        <v>347145</v>
      </c>
      <c r="I24" s="50">
        <v>29078</v>
      </c>
      <c r="J24" s="50">
        <v>149338</v>
      </c>
      <c r="K24" s="50">
        <v>576101</v>
      </c>
      <c r="L24" s="50">
        <v>24343</v>
      </c>
      <c r="M24" s="50">
        <f>G24+(H24+I24+J24+K24)*10+L24</f>
        <v>47756908</v>
      </c>
      <c r="N24" s="50">
        <v>85260540</v>
      </c>
      <c r="O24" s="51">
        <f>(D24-(E24+F24))/M24</f>
        <v>0.0029425900018485284</v>
      </c>
      <c r="P24" s="51">
        <v>0.04</v>
      </c>
      <c r="Q24" s="51" t="str">
        <f>IF(O24&gt;P24,"ИӘ","ЖОҚ")</f>
        <v>ЖОҚ</v>
      </c>
      <c r="R24" s="51" t="s">
        <v>1</v>
      </c>
      <c r="S24" s="51" t="s">
        <v>1</v>
      </c>
      <c r="T24" s="65">
        <v>11.57</v>
      </c>
      <c r="U24" s="65">
        <v>11.98</v>
      </c>
      <c r="V24" s="65">
        <v>20.14</v>
      </c>
      <c r="W24" s="67">
        <v>16.05</v>
      </c>
      <c r="X24" s="50" t="str">
        <f>IF(V24&gt;W24,"ИӘ","ЖОҚ")</f>
        <v>ИӘ</v>
      </c>
      <c r="Y24" s="93">
        <v>7.97</v>
      </c>
      <c r="Z24" s="93">
        <v>11.17</v>
      </c>
      <c r="AA24" s="93">
        <v>19.27</v>
      </c>
      <c r="AB24" s="67">
        <v>17.57</v>
      </c>
      <c r="AC24" s="50" t="str">
        <f>IF(AA24&gt;AB24,"ИӘ","ЖОҚ")</f>
        <v>ИӘ</v>
      </c>
    </row>
    <row r="25" spans="1:29" s="17" customFormat="1" ht="47.25" customHeight="1">
      <c r="A25" s="84">
        <v>9</v>
      </c>
      <c r="B25" s="59" t="s">
        <v>40</v>
      </c>
      <c r="C25" s="59" t="s">
        <v>40</v>
      </c>
      <c r="D25" s="50">
        <v>4813681</v>
      </c>
      <c r="E25" s="50">
        <v>76486</v>
      </c>
      <c r="F25" s="50">
        <v>0</v>
      </c>
      <c r="G25" s="50">
        <v>43379924</v>
      </c>
      <c r="H25" s="50">
        <v>343058</v>
      </c>
      <c r="I25" s="50">
        <v>40236</v>
      </c>
      <c r="J25" s="50">
        <v>362318</v>
      </c>
      <c r="K25" s="50">
        <v>168559</v>
      </c>
      <c r="L25" s="50">
        <v>257436</v>
      </c>
      <c r="M25" s="50">
        <f>G25+(H25+I25+J25+K25)*10+L25</f>
        <v>52779070</v>
      </c>
      <c r="N25" s="50">
        <v>190538108</v>
      </c>
      <c r="O25" s="51">
        <f>(D25-(E25+F25))/M25</f>
        <v>0.08975518136261211</v>
      </c>
      <c r="P25" s="51">
        <v>0.04</v>
      </c>
      <c r="Q25" s="51" t="str">
        <f>IF(O25&gt;P25,"ИӘ","ЖОҚ")</f>
        <v>ИӘ</v>
      </c>
      <c r="R25" s="51" t="s">
        <v>1</v>
      </c>
      <c r="S25" s="51" t="s">
        <v>1</v>
      </c>
      <c r="T25" s="65">
        <v>3.4</v>
      </c>
      <c r="U25" s="65">
        <v>12.67</v>
      </c>
      <c r="V25" s="65">
        <v>27.98</v>
      </c>
      <c r="W25" s="67">
        <v>16.05</v>
      </c>
      <c r="X25" s="50" t="str">
        <f>IF(V25&gt;W25,"ИӘ","ЖОҚ")</f>
        <v>ИӘ</v>
      </c>
      <c r="Y25" s="93">
        <v>2.55</v>
      </c>
      <c r="Z25" s="93">
        <v>11.02</v>
      </c>
      <c r="AA25" s="93">
        <v>26.11</v>
      </c>
      <c r="AB25" s="67">
        <v>17.57</v>
      </c>
      <c r="AC25" s="50" t="str">
        <f>IF(AA25&gt;AB25,"ИӘ","ЖОҚ")</f>
        <v>ИӘ</v>
      </c>
    </row>
    <row r="26" spans="1:29" s="17" customFormat="1" ht="47.25" customHeight="1">
      <c r="A26" s="98">
        <v>10</v>
      </c>
      <c r="B26" s="99" t="s">
        <v>41</v>
      </c>
      <c r="C26" s="99" t="s">
        <v>41</v>
      </c>
      <c r="D26" s="100">
        <v>2261371</v>
      </c>
      <c r="E26" s="100">
        <v>34596</v>
      </c>
      <c r="F26" s="100">
        <v>0</v>
      </c>
      <c r="G26" s="100">
        <v>26297206</v>
      </c>
      <c r="H26" s="100">
        <v>300823</v>
      </c>
      <c r="I26" s="100">
        <v>55709</v>
      </c>
      <c r="J26" s="100">
        <v>45372</v>
      </c>
      <c r="K26" s="100">
        <v>481123</v>
      </c>
      <c r="L26" s="100">
        <v>0</v>
      </c>
      <c r="M26" s="100">
        <f>G26+(H26+I26+J26+K26)*10+L26</f>
        <v>35127476</v>
      </c>
      <c r="N26" s="100">
        <v>78302792</v>
      </c>
      <c r="O26" s="101">
        <f>(D26-(E26+F26))/M26</f>
        <v>0.06339126101744401</v>
      </c>
      <c r="P26" s="101">
        <v>0.04</v>
      </c>
      <c r="Q26" s="101" t="str">
        <f>IF(O26&gt;P26,"ИӘ","ЖОҚ")</f>
        <v>ИӘ</v>
      </c>
      <c r="R26" s="101" t="s">
        <v>1</v>
      </c>
      <c r="S26" s="101" t="s">
        <v>1</v>
      </c>
      <c r="T26" s="102">
        <v>3.45</v>
      </c>
      <c r="U26" s="102">
        <v>12.6</v>
      </c>
      <c r="V26" s="102">
        <v>33.29</v>
      </c>
      <c r="W26" s="103">
        <v>16.05</v>
      </c>
      <c r="X26" s="100" t="str">
        <f>IF(V26&gt;W26,"ИӘ","ЖОҚ")</f>
        <v>ИӘ</v>
      </c>
      <c r="Y26" s="104">
        <v>3.05</v>
      </c>
      <c r="Z26" s="104">
        <v>10.92</v>
      </c>
      <c r="AA26" s="104">
        <v>31.3</v>
      </c>
      <c r="AB26" s="103">
        <v>17.57</v>
      </c>
      <c r="AC26" s="100" t="str">
        <f>IF(AA26&gt;AB26,"ИӘ","ЖОҚ")</f>
        <v>ИӘ</v>
      </c>
    </row>
    <row r="27" spans="1:29" s="21" customFormat="1" ht="47.25" customHeight="1">
      <c r="A27" s="86" t="s">
        <v>22</v>
      </c>
      <c r="B27" s="86"/>
      <c r="C27" s="86"/>
      <c r="D27" s="41" t="s">
        <v>1</v>
      </c>
      <c r="E27" s="41" t="s">
        <v>1</v>
      </c>
      <c r="F27" s="41" t="s">
        <v>1</v>
      </c>
      <c r="G27" s="41" t="s">
        <v>1</v>
      </c>
      <c r="H27" s="41" t="s">
        <v>1</v>
      </c>
      <c r="I27" s="41" t="s">
        <v>1</v>
      </c>
      <c r="J27" s="41" t="s">
        <v>1</v>
      </c>
      <c r="K27" s="41" t="s">
        <v>1</v>
      </c>
      <c r="L27" s="41" t="s">
        <v>1</v>
      </c>
      <c r="M27" s="41" t="s">
        <v>1</v>
      </c>
      <c r="N27" s="41" t="s">
        <v>1</v>
      </c>
      <c r="O27" s="41" t="s">
        <v>1</v>
      </c>
      <c r="P27" s="42" t="s">
        <v>1</v>
      </c>
      <c r="Q27" s="42" t="s">
        <v>1</v>
      </c>
      <c r="R27" s="42" t="s">
        <v>1</v>
      </c>
      <c r="S27" s="42" t="s">
        <v>1</v>
      </c>
      <c r="T27" s="95">
        <v>3.82</v>
      </c>
      <c r="U27" s="95">
        <v>10.22</v>
      </c>
      <c r="V27" s="95">
        <v>21.96</v>
      </c>
      <c r="W27" s="42" t="s">
        <v>1</v>
      </c>
      <c r="X27" s="42" t="s">
        <v>1</v>
      </c>
      <c r="Y27" s="96">
        <v>2.85</v>
      </c>
      <c r="Z27" s="96">
        <v>8.39</v>
      </c>
      <c r="AA27" s="96">
        <v>19.88</v>
      </c>
      <c r="AB27" s="42" t="s">
        <v>1</v>
      </c>
      <c r="AC27" s="42" t="s">
        <v>1</v>
      </c>
    </row>
    <row r="28" spans="1:29" s="21" customFormat="1" ht="47.25" customHeight="1">
      <c r="A28" s="87" t="s">
        <v>23</v>
      </c>
      <c r="B28" s="87"/>
      <c r="C28" s="87"/>
      <c r="D28" s="71" t="s">
        <v>1</v>
      </c>
      <c r="E28" s="71" t="s">
        <v>1</v>
      </c>
      <c r="F28" s="71" t="s">
        <v>1</v>
      </c>
      <c r="G28" s="71" t="s">
        <v>1</v>
      </c>
      <c r="H28" s="71" t="s">
        <v>1</v>
      </c>
      <c r="I28" s="71" t="s">
        <v>1</v>
      </c>
      <c r="J28" s="71" t="s">
        <v>1</v>
      </c>
      <c r="K28" s="71" t="s">
        <v>1</v>
      </c>
      <c r="L28" s="71" t="s">
        <v>1</v>
      </c>
      <c r="M28" s="71" t="s">
        <v>1</v>
      </c>
      <c r="N28" s="71" t="s">
        <v>1</v>
      </c>
      <c r="O28" s="71" t="s">
        <v>1</v>
      </c>
      <c r="P28" s="73" t="s">
        <v>1</v>
      </c>
      <c r="Q28" s="73" t="s">
        <v>1</v>
      </c>
      <c r="R28" s="73" t="s">
        <v>1</v>
      </c>
      <c r="S28" s="73" t="s">
        <v>1</v>
      </c>
      <c r="T28" s="73" t="s">
        <v>1</v>
      </c>
      <c r="U28" s="73" t="s">
        <v>1</v>
      </c>
      <c r="V28" s="97">
        <v>22.93</v>
      </c>
      <c r="W28" s="73" t="s">
        <v>1</v>
      </c>
      <c r="X28" s="73" t="s">
        <v>1</v>
      </c>
      <c r="Y28" s="73" t="s">
        <v>1</v>
      </c>
      <c r="Z28" s="73" t="s">
        <v>1</v>
      </c>
      <c r="AA28" s="97">
        <v>20.67</v>
      </c>
      <c r="AB28" s="73" t="s">
        <v>1</v>
      </c>
      <c r="AC28" s="73" t="s">
        <v>1</v>
      </c>
    </row>
    <row r="29" spans="1:24" s="21" customFormat="1" ht="21" customHeight="1">
      <c r="A29" s="22" t="s">
        <v>24</v>
      </c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5"/>
      <c r="W29" s="24"/>
      <c r="X29" s="24"/>
    </row>
    <row r="30" spans="1:4" ht="18.75" customHeight="1">
      <c r="A30" s="22"/>
      <c r="B30" s="22"/>
      <c r="C30" s="22"/>
      <c r="D30" s="22"/>
    </row>
  </sheetData>
  <sheetProtection/>
  <mergeCells count="70">
    <mergeCell ref="A9:AC9"/>
    <mergeCell ref="AB17:AB18"/>
    <mergeCell ref="Z12:Z13"/>
    <mergeCell ref="AA12:AA13"/>
    <mergeCell ref="AB12:AB13"/>
    <mergeCell ref="Y12:Y13"/>
    <mergeCell ref="Y15:Y16"/>
    <mergeCell ref="Z15:Z16"/>
    <mergeCell ref="AB15:AB16"/>
    <mergeCell ref="H12:K12"/>
    <mergeCell ref="U12:U13"/>
    <mergeCell ref="T12:T13"/>
    <mergeCell ref="Q12:Q13"/>
    <mergeCell ref="D11:S11"/>
    <mergeCell ref="M12:M13"/>
    <mergeCell ref="N12:N13"/>
    <mergeCell ref="G12:G13"/>
    <mergeCell ref="P12:P13"/>
    <mergeCell ref="F12:F13"/>
    <mergeCell ref="AA15:AA16"/>
    <mergeCell ref="Y17:Y18"/>
    <mergeCell ref="Z17:Z18"/>
    <mergeCell ref="AA17:AA18"/>
    <mergeCell ref="X15:X16"/>
    <mergeCell ref="X17:X18"/>
    <mergeCell ref="V15:V16"/>
    <mergeCell ref="B20:C20"/>
    <mergeCell ref="B21:C21"/>
    <mergeCell ref="T17:T18"/>
    <mergeCell ref="U15:U16"/>
    <mergeCell ref="S15:S16"/>
    <mergeCell ref="R15:R16"/>
    <mergeCell ref="R17:R18"/>
    <mergeCell ref="B16:C16"/>
    <mergeCell ref="A28:C28"/>
    <mergeCell ref="A11:A13"/>
    <mergeCell ref="S12:S13"/>
    <mergeCell ref="E12:E13"/>
    <mergeCell ref="A15:A16"/>
    <mergeCell ref="R12:R13"/>
    <mergeCell ref="D12:D13"/>
    <mergeCell ref="B11:C13"/>
    <mergeCell ref="A17:A18"/>
    <mergeCell ref="A27:C27"/>
    <mergeCell ref="O12:O13"/>
    <mergeCell ref="B23:C23"/>
    <mergeCell ref="L12:L13"/>
    <mergeCell ref="B24:C24"/>
    <mergeCell ref="B14:C14"/>
    <mergeCell ref="B15:C15"/>
    <mergeCell ref="B26:C26"/>
    <mergeCell ref="W17:W18"/>
    <mergeCell ref="B18:C18"/>
    <mergeCell ref="B17:C17"/>
    <mergeCell ref="U17:U18"/>
    <mergeCell ref="S17:S18"/>
    <mergeCell ref="V17:V18"/>
    <mergeCell ref="B25:C25"/>
    <mergeCell ref="B19:C19"/>
    <mergeCell ref="B22:C22"/>
    <mergeCell ref="X12:X13"/>
    <mergeCell ref="T11:X11"/>
    <mergeCell ref="Y11:AC11"/>
    <mergeCell ref="AC12:AC13"/>
    <mergeCell ref="AC15:AC16"/>
    <mergeCell ref="AC17:AC18"/>
    <mergeCell ref="W12:W13"/>
    <mergeCell ref="V12:V13"/>
    <mergeCell ref="W15:W16"/>
    <mergeCell ref="T15:T16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30"/>
  <sheetViews>
    <sheetView zoomScale="70" zoomScaleNormal="70" zoomScalePageLayoutView="0" workbookViewId="0" topLeftCell="A8">
      <selection activeCell="A11" sqref="A11:A13"/>
    </sheetView>
  </sheetViews>
  <sheetFormatPr defaultColWidth="9.00390625" defaultRowHeight="12.75"/>
  <cols>
    <col min="1" max="2" width="7.625" style="4" customWidth="1"/>
    <col min="3" max="3" width="36.375" style="5" customWidth="1"/>
    <col min="4" max="12" width="16.00390625" style="5" customWidth="1"/>
    <col min="13" max="14" width="18.75390625" style="5" customWidth="1"/>
    <col min="15" max="18" width="15.375" style="5" customWidth="1"/>
    <col min="19" max="19" width="15.00390625" style="5" customWidth="1"/>
    <col min="20" max="20" width="17.875" style="5" customWidth="1"/>
    <col min="21" max="21" width="19.25390625" style="5" customWidth="1"/>
    <col min="22" max="22" width="18.75390625" style="5" customWidth="1"/>
    <col min="23" max="23" width="16.75390625" style="5" customWidth="1"/>
    <col min="24" max="24" width="17.625" style="5" customWidth="1"/>
    <col min="25" max="25" width="19.75390625" style="5" customWidth="1"/>
    <col min="26" max="26" width="19.625" style="5" customWidth="1"/>
    <col min="27" max="27" width="18.25390625" style="5" customWidth="1"/>
    <col min="28" max="28" width="15.875" style="5" customWidth="1"/>
    <col min="29" max="29" width="14.00390625" style="5" customWidth="1"/>
    <col min="30" max="16384" width="9.125" style="5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29" ht="42" customHeight="1">
      <c r="A9" s="6" t="s">
        <v>70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3:29" ht="15.75">
      <c r="C10" s="7"/>
      <c r="D10" s="7"/>
      <c r="E10" s="7"/>
      <c r="F10" s="7"/>
      <c r="G10" s="7"/>
      <c r="H10" s="7"/>
      <c r="I10" s="7"/>
      <c r="J10" s="7"/>
      <c r="K10" s="7"/>
      <c r="L10" s="7"/>
      <c r="S10" s="8"/>
      <c r="T10" s="8"/>
      <c r="U10" s="8"/>
      <c r="AC10" s="9" t="s">
        <v>25</v>
      </c>
    </row>
    <row r="11" spans="1:29" ht="45.75" customHeight="1">
      <c r="A11" s="10" t="s">
        <v>2</v>
      </c>
      <c r="B11" s="10" t="s">
        <v>3</v>
      </c>
      <c r="C11" s="10" t="s">
        <v>3</v>
      </c>
      <c r="D11" s="11" t="s">
        <v>4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 t="s">
        <v>27</v>
      </c>
      <c r="U11" s="13"/>
      <c r="V11" s="13"/>
      <c r="W11" s="13"/>
      <c r="X11" s="14"/>
      <c r="Y11" s="12" t="s">
        <v>28</v>
      </c>
      <c r="Z11" s="13"/>
      <c r="AA11" s="13"/>
      <c r="AB11" s="13"/>
      <c r="AC11" s="14"/>
    </row>
    <row r="12" spans="1:29" ht="18.75" customHeight="1">
      <c r="A12" s="10"/>
      <c r="B12" s="10"/>
      <c r="C12" s="10"/>
      <c r="D12" s="10" t="s">
        <v>5</v>
      </c>
      <c r="E12" s="10" t="s">
        <v>6</v>
      </c>
      <c r="F12" s="10" t="s">
        <v>26</v>
      </c>
      <c r="G12" s="10" t="s">
        <v>7</v>
      </c>
      <c r="H12" s="11" t="s">
        <v>8</v>
      </c>
      <c r="I12" s="11"/>
      <c r="J12" s="11"/>
      <c r="K12" s="11"/>
      <c r="L12" s="10" t="s">
        <v>9</v>
      </c>
      <c r="M12" s="10" t="s">
        <v>10</v>
      </c>
      <c r="N12" s="10" t="s">
        <v>11</v>
      </c>
      <c r="O12" s="10" t="s">
        <v>12</v>
      </c>
      <c r="P12" s="10" t="s">
        <v>13</v>
      </c>
      <c r="Q12" s="10" t="s">
        <v>14</v>
      </c>
      <c r="R12" s="10" t="s">
        <v>15</v>
      </c>
      <c r="S12" s="10" t="s">
        <v>16</v>
      </c>
      <c r="T12" s="1" t="s">
        <v>69</v>
      </c>
      <c r="U12" s="1" t="s">
        <v>68</v>
      </c>
      <c r="V12" s="1" t="s">
        <v>67</v>
      </c>
      <c r="W12" s="1" t="s">
        <v>17</v>
      </c>
      <c r="X12" s="2" t="s">
        <v>29</v>
      </c>
      <c r="Y12" s="1" t="s">
        <v>69</v>
      </c>
      <c r="Z12" s="1" t="s">
        <v>68</v>
      </c>
      <c r="AA12" s="1" t="s">
        <v>67</v>
      </c>
      <c r="AB12" s="1" t="s">
        <v>17</v>
      </c>
      <c r="AC12" s="2" t="s">
        <v>29</v>
      </c>
    </row>
    <row r="13" spans="1:29" s="17" customFormat="1" ht="72" customHeight="1">
      <c r="A13" s="10"/>
      <c r="B13" s="10"/>
      <c r="C13" s="10"/>
      <c r="D13" s="10"/>
      <c r="E13" s="10"/>
      <c r="F13" s="10"/>
      <c r="G13" s="10"/>
      <c r="H13" s="15" t="s">
        <v>18</v>
      </c>
      <c r="I13" s="15" t="s">
        <v>19</v>
      </c>
      <c r="J13" s="16" t="s">
        <v>20</v>
      </c>
      <c r="K13" s="16" t="s">
        <v>21</v>
      </c>
      <c r="L13" s="10"/>
      <c r="M13" s="10"/>
      <c r="N13" s="10"/>
      <c r="O13" s="10"/>
      <c r="P13" s="10"/>
      <c r="Q13" s="10"/>
      <c r="R13" s="10"/>
      <c r="S13" s="10"/>
      <c r="T13" s="1"/>
      <c r="U13" s="1"/>
      <c r="V13" s="1"/>
      <c r="W13" s="1"/>
      <c r="X13" s="3"/>
      <c r="Y13" s="1"/>
      <c r="Z13" s="1"/>
      <c r="AA13" s="1"/>
      <c r="AB13" s="1"/>
      <c r="AC13" s="3"/>
    </row>
    <row r="14" spans="1:29" s="17" customFormat="1" ht="24" customHeight="1">
      <c r="A14" s="18">
        <v>1</v>
      </c>
      <c r="B14" s="26">
        <v>2</v>
      </c>
      <c r="C14" s="27"/>
      <c r="D14" s="18">
        <v>3</v>
      </c>
      <c r="E14" s="18">
        <v>4</v>
      </c>
      <c r="F14" s="18"/>
      <c r="G14" s="18">
        <v>5</v>
      </c>
      <c r="H14" s="18">
        <v>6</v>
      </c>
      <c r="I14" s="18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8">
        <v>13</v>
      </c>
      <c r="P14" s="18">
        <v>14</v>
      </c>
      <c r="Q14" s="18"/>
      <c r="R14" s="18">
        <v>15</v>
      </c>
      <c r="S14" s="18">
        <v>16</v>
      </c>
      <c r="T14" s="18">
        <v>17</v>
      </c>
      <c r="U14" s="18">
        <v>18</v>
      </c>
      <c r="V14" s="18">
        <v>19</v>
      </c>
      <c r="W14" s="18">
        <v>20</v>
      </c>
      <c r="X14" s="18">
        <v>21</v>
      </c>
      <c r="Y14" s="18">
        <v>22</v>
      </c>
      <c r="Z14" s="18">
        <v>23</v>
      </c>
      <c r="AA14" s="18">
        <v>24</v>
      </c>
      <c r="AB14" s="18">
        <v>25</v>
      </c>
      <c r="AC14" s="18">
        <v>26</v>
      </c>
    </row>
    <row r="15" spans="1:29" s="20" customFormat="1" ht="47.25" customHeight="1">
      <c r="A15" s="82">
        <v>1</v>
      </c>
      <c r="B15" s="40" t="s">
        <v>30</v>
      </c>
      <c r="C15" s="40"/>
      <c r="D15" s="41">
        <v>4510216</v>
      </c>
      <c r="E15" s="41">
        <v>1289207</v>
      </c>
      <c r="F15" s="41">
        <v>0</v>
      </c>
      <c r="G15" s="41">
        <v>158412637</v>
      </c>
      <c r="H15" s="41">
        <v>829634</v>
      </c>
      <c r="I15" s="41">
        <v>49923</v>
      </c>
      <c r="J15" s="41">
        <v>1361597</v>
      </c>
      <c r="K15" s="41">
        <v>3119229</v>
      </c>
      <c r="L15" s="41">
        <v>109394</v>
      </c>
      <c r="M15" s="41">
        <f>G15+(H15+I15+J15+K15)*10+L15</f>
        <v>212125861</v>
      </c>
      <c r="N15" s="41">
        <v>413283674</v>
      </c>
      <c r="O15" s="42">
        <f>(D15-(E15+F15))/M15</f>
        <v>0.015184423930281655</v>
      </c>
      <c r="P15" s="42">
        <f>0.04*0.3</f>
        <v>0.012</v>
      </c>
      <c r="Q15" s="42" t="str">
        <f>IF(O15&gt;P15,"ИӘ","ЖОҚ")</f>
        <v>ИӘ</v>
      </c>
      <c r="R15" s="43">
        <f>O15+O16</f>
        <v>0.06664405836253746</v>
      </c>
      <c r="S15" s="44" t="str">
        <f>IF(R15&gt;=0.04,"ИӘ","ЖОҚ")</f>
        <v>ИӘ</v>
      </c>
      <c r="T15" s="90" t="s">
        <v>0</v>
      </c>
      <c r="U15" s="90" t="s">
        <v>0</v>
      </c>
      <c r="V15" s="90" t="s">
        <v>0</v>
      </c>
      <c r="W15" s="90" t="s">
        <v>0</v>
      </c>
      <c r="X15" s="45" t="s">
        <v>0</v>
      </c>
      <c r="Y15" s="105">
        <v>2.21</v>
      </c>
      <c r="Z15" s="105">
        <v>4.48</v>
      </c>
      <c r="AA15" s="47">
        <v>6.57</v>
      </c>
      <c r="AB15" s="90">
        <v>13.139681209576247</v>
      </c>
      <c r="AC15" s="44" t="str">
        <f>IF(AA15&gt;AB15,"ИӘ","ЖОҚ")</f>
        <v>ЖОҚ</v>
      </c>
    </row>
    <row r="16" spans="1:29" s="17" customFormat="1" ht="47.25" customHeight="1">
      <c r="A16" s="83"/>
      <c r="B16" s="49" t="s">
        <v>31</v>
      </c>
      <c r="C16" s="49"/>
      <c r="D16" s="50">
        <v>11384207</v>
      </c>
      <c r="E16" s="50">
        <v>437045</v>
      </c>
      <c r="F16" s="50">
        <v>0</v>
      </c>
      <c r="G16" s="50">
        <v>158412637</v>
      </c>
      <c r="H16" s="50">
        <v>829634</v>
      </c>
      <c r="I16" s="50">
        <v>49923</v>
      </c>
      <c r="J16" s="50">
        <v>1361597</v>
      </c>
      <c r="K16" s="50">
        <v>3119229</v>
      </c>
      <c r="L16" s="50">
        <v>716525</v>
      </c>
      <c r="M16" s="50">
        <f>G16+(H16+I16+J16+K16)*10+L16</f>
        <v>212732992</v>
      </c>
      <c r="N16" s="50">
        <v>413283674</v>
      </c>
      <c r="O16" s="51">
        <f>(D16-(E16+F16))/M16</f>
        <v>0.05145963443225581</v>
      </c>
      <c r="P16" s="51">
        <f>0.04*0.7</f>
        <v>0.027999999999999997</v>
      </c>
      <c r="Q16" s="51" t="str">
        <f>IF(O16&gt;P16,"ИӘ","ЖОҚ")</f>
        <v>ИӘ</v>
      </c>
      <c r="R16" s="52"/>
      <c r="S16" s="53"/>
      <c r="T16" s="92"/>
      <c r="U16" s="92"/>
      <c r="V16" s="92"/>
      <c r="W16" s="92"/>
      <c r="X16" s="55"/>
      <c r="Y16" s="106"/>
      <c r="Z16" s="106"/>
      <c r="AA16" s="57"/>
      <c r="AB16" s="92"/>
      <c r="AC16" s="53"/>
    </row>
    <row r="17" spans="1:29" ht="60" customHeight="1">
      <c r="A17" s="58">
        <v>2</v>
      </c>
      <c r="B17" s="59" t="s">
        <v>32</v>
      </c>
      <c r="C17" s="59" t="s">
        <v>32</v>
      </c>
      <c r="D17" s="50">
        <v>2766714</v>
      </c>
      <c r="E17" s="50">
        <v>44645</v>
      </c>
      <c r="F17" s="50">
        <v>0</v>
      </c>
      <c r="G17" s="50">
        <v>49910477</v>
      </c>
      <c r="H17" s="50">
        <v>1188204</v>
      </c>
      <c r="I17" s="50">
        <v>171922</v>
      </c>
      <c r="J17" s="50">
        <v>2404254</v>
      </c>
      <c r="K17" s="50">
        <v>772665</v>
      </c>
      <c r="L17" s="50">
        <v>390574</v>
      </c>
      <c r="M17" s="50">
        <f>G17+(H17+I17+J17+K17)*10+L17</f>
        <v>95671501</v>
      </c>
      <c r="N17" s="50">
        <v>317227767</v>
      </c>
      <c r="O17" s="51">
        <f>(D17-(E17+F17))/M17</f>
        <v>0.028452245146650307</v>
      </c>
      <c r="P17" s="51">
        <f>0.04*0.2</f>
        <v>0.008</v>
      </c>
      <c r="Q17" s="51" t="str">
        <f>IF(O17&gt;P17,"ИӘ","ЖОҚ")</f>
        <v>ИӘ</v>
      </c>
      <c r="R17" s="52">
        <f>O17+O18</f>
        <v>0.1068438262788137</v>
      </c>
      <c r="S17" s="53" t="str">
        <f>IF(R17&gt;=0.04,"ИӘ","ЖОҚ")</f>
        <v>ИӘ</v>
      </c>
      <c r="T17" s="107">
        <v>4.81</v>
      </c>
      <c r="U17" s="107">
        <v>15</v>
      </c>
      <c r="V17" s="107">
        <v>32.72</v>
      </c>
      <c r="W17" s="57">
        <v>9.714890088474885</v>
      </c>
      <c r="X17" s="53" t="str">
        <f>IF(V17&gt;W17,"ИӘ","ЖОҚ")</f>
        <v>ИӘ</v>
      </c>
      <c r="Y17" s="106">
        <v>1.03</v>
      </c>
      <c r="Z17" s="106">
        <v>11.35</v>
      </c>
      <c r="AA17" s="106">
        <v>28.5</v>
      </c>
      <c r="AB17" s="92">
        <v>13.139681209576247</v>
      </c>
      <c r="AC17" s="53" t="str">
        <f>IF(AA17&gt;AB17,"ИӘ","ЖОҚ")</f>
        <v>ИӘ</v>
      </c>
    </row>
    <row r="18" spans="1:29" s="17" customFormat="1" ht="47.25" customHeight="1">
      <c r="A18" s="58"/>
      <c r="B18" s="49" t="s">
        <v>33</v>
      </c>
      <c r="C18" s="49" t="s">
        <v>33</v>
      </c>
      <c r="D18" s="50">
        <v>7699765</v>
      </c>
      <c r="E18" s="50">
        <v>207308</v>
      </c>
      <c r="F18" s="50">
        <v>0</v>
      </c>
      <c r="G18" s="50">
        <v>49910476</v>
      </c>
      <c r="H18" s="50">
        <v>1188203</v>
      </c>
      <c r="I18" s="50">
        <v>171922</v>
      </c>
      <c r="J18" s="50">
        <v>2404254</v>
      </c>
      <c r="K18" s="50">
        <v>772665</v>
      </c>
      <c r="L18" s="50">
        <v>296401</v>
      </c>
      <c r="M18" s="50">
        <f>G18+(H18+I18+J18+K18)*10+L18</f>
        <v>95577317</v>
      </c>
      <c r="N18" s="50">
        <v>317227767</v>
      </c>
      <c r="O18" s="51">
        <f>(D18-(E18+F18))/M18</f>
        <v>0.0783915811321634</v>
      </c>
      <c r="P18" s="51">
        <f>0.04*0.8</f>
        <v>0.032</v>
      </c>
      <c r="Q18" s="51" t="str">
        <f>IF(O18&gt;P18,"ИӘ","ЖОҚ")</f>
        <v>ИӘ</v>
      </c>
      <c r="R18" s="52"/>
      <c r="S18" s="53"/>
      <c r="T18" s="107"/>
      <c r="U18" s="107"/>
      <c r="V18" s="107"/>
      <c r="W18" s="57"/>
      <c r="X18" s="53"/>
      <c r="Y18" s="106"/>
      <c r="Z18" s="106"/>
      <c r="AA18" s="106"/>
      <c r="AB18" s="92"/>
      <c r="AC18" s="53"/>
    </row>
    <row r="19" spans="1:29" s="17" customFormat="1" ht="47.25" customHeight="1">
      <c r="A19" s="84">
        <v>3</v>
      </c>
      <c r="B19" s="59" t="s">
        <v>34</v>
      </c>
      <c r="C19" s="59"/>
      <c r="D19" s="50">
        <v>3481048</v>
      </c>
      <c r="E19" s="50">
        <v>230941</v>
      </c>
      <c r="F19" s="50">
        <v>0</v>
      </c>
      <c r="G19" s="50">
        <v>37291464</v>
      </c>
      <c r="H19" s="50">
        <v>601951</v>
      </c>
      <c r="I19" s="50">
        <v>52346</v>
      </c>
      <c r="J19" s="50">
        <v>507703</v>
      </c>
      <c r="K19" s="50">
        <v>205588</v>
      </c>
      <c r="L19" s="50">
        <v>19937</v>
      </c>
      <c r="M19" s="50">
        <f>G19+(H19+I19+J19+K19)*10+L19</f>
        <v>50987281</v>
      </c>
      <c r="N19" s="50">
        <v>93267703</v>
      </c>
      <c r="O19" s="51">
        <f>(D19-(E19+F19))/M19</f>
        <v>0.06374348536059414</v>
      </c>
      <c r="P19" s="51">
        <v>0.04</v>
      </c>
      <c r="Q19" s="51" t="str">
        <f>IF(O19&gt;P19,"ИӘ","ЖОҚ")</f>
        <v>ИӘ</v>
      </c>
      <c r="R19" s="51" t="s">
        <v>1</v>
      </c>
      <c r="S19" s="51" t="s">
        <v>1</v>
      </c>
      <c r="T19" s="65">
        <v>4.11</v>
      </c>
      <c r="U19" s="65">
        <v>9.79</v>
      </c>
      <c r="V19" s="65">
        <v>22.18</v>
      </c>
      <c r="W19" s="67">
        <v>9.714890088474885</v>
      </c>
      <c r="X19" s="50" t="str">
        <f>IF(V19&gt;W19,"ИӘ","ЖОҚ")</f>
        <v>ИӘ</v>
      </c>
      <c r="Y19" s="93">
        <v>4.02</v>
      </c>
      <c r="Z19" s="93">
        <v>10.5</v>
      </c>
      <c r="AA19" s="93">
        <v>22.97</v>
      </c>
      <c r="AB19" s="108">
        <v>13.139681209576247</v>
      </c>
      <c r="AC19" s="50" t="str">
        <f>IF(AA19&gt;AB19,"ИӘ","ЖОҚ")</f>
        <v>ИӘ</v>
      </c>
    </row>
    <row r="20" spans="1:29" s="17" customFormat="1" ht="47.25" customHeight="1">
      <c r="A20" s="84">
        <v>4</v>
      </c>
      <c r="B20" s="59" t="s">
        <v>35</v>
      </c>
      <c r="C20" s="59" t="s">
        <v>35</v>
      </c>
      <c r="D20" s="50">
        <v>15948863</v>
      </c>
      <c r="E20" s="50">
        <v>2149041</v>
      </c>
      <c r="F20" s="50">
        <v>0</v>
      </c>
      <c r="G20" s="50">
        <v>141409463</v>
      </c>
      <c r="H20" s="50">
        <v>1648396</v>
      </c>
      <c r="I20" s="50">
        <v>399596</v>
      </c>
      <c r="J20" s="50">
        <v>6844707</v>
      </c>
      <c r="K20" s="50">
        <v>850127</v>
      </c>
      <c r="L20" s="50">
        <v>1328025</v>
      </c>
      <c r="M20" s="50">
        <f>G20+(H20+I20+J20+K20)*10+L20</f>
        <v>240165748</v>
      </c>
      <c r="N20" s="50">
        <v>701793426</v>
      </c>
      <c r="O20" s="51">
        <f>(D20-(E20+F20))/M20</f>
        <v>0.05745957579263135</v>
      </c>
      <c r="P20" s="51">
        <v>0.04</v>
      </c>
      <c r="Q20" s="51" t="str">
        <f>IF(O20&gt;P20,"ИӘ","ЖОҚ")</f>
        <v>ИӘ</v>
      </c>
      <c r="R20" s="51" t="s">
        <v>1</v>
      </c>
      <c r="S20" s="51" t="s">
        <v>1</v>
      </c>
      <c r="T20" s="65">
        <v>1.07</v>
      </c>
      <c r="U20" s="65">
        <v>11.06</v>
      </c>
      <c r="V20" s="65">
        <v>25.93</v>
      </c>
      <c r="W20" s="67">
        <v>9.714890088474885</v>
      </c>
      <c r="X20" s="50" t="s">
        <v>42</v>
      </c>
      <c r="Y20" s="93">
        <v>2.05</v>
      </c>
      <c r="Z20" s="93">
        <v>10.26</v>
      </c>
      <c r="AA20" s="93">
        <v>25.02</v>
      </c>
      <c r="AB20" s="108">
        <v>13.139681209576247</v>
      </c>
      <c r="AC20" s="50" t="s">
        <v>42</v>
      </c>
    </row>
    <row r="21" spans="1:29" s="17" customFormat="1" ht="51" customHeight="1">
      <c r="A21" s="84">
        <v>5</v>
      </c>
      <c r="B21" s="59" t="s">
        <v>36</v>
      </c>
      <c r="C21" s="59" t="s">
        <v>36</v>
      </c>
      <c r="D21" s="50">
        <v>40091702</v>
      </c>
      <c r="E21" s="50">
        <v>3319475</v>
      </c>
      <c r="F21" s="50">
        <v>0</v>
      </c>
      <c r="G21" s="50">
        <v>172148320</v>
      </c>
      <c r="H21" s="50">
        <v>985100</v>
      </c>
      <c r="I21" s="50">
        <v>200793</v>
      </c>
      <c r="J21" s="50">
        <v>9300184</v>
      </c>
      <c r="K21" s="50">
        <v>1855443</v>
      </c>
      <c r="L21" s="50">
        <v>3085473</v>
      </c>
      <c r="M21" s="50">
        <f>G21+(H21+I21+J21+K21)*10+L21</f>
        <v>298648993</v>
      </c>
      <c r="N21" s="50">
        <v>1127369546</v>
      </c>
      <c r="O21" s="51">
        <f>(D21-(E21+F21))/M21</f>
        <v>0.12312858192024775</v>
      </c>
      <c r="P21" s="51">
        <v>0.04</v>
      </c>
      <c r="Q21" s="51" t="str">
        <f>IF(O21&gt;P21,"ИӘ","ЖОҚ")</f>
        <v>ИӘ</v>
      </c>
      <c r="R21" s="51" t="s">
        <v>1</v>
      </c>
      <c r="S21" s="51" t="s">
        <v>1</v>
      </c>
      <c r="T21" s="65">
        <v>3.66</v>
      </c>
      <c r="U21" s="65">
        <v>10.78</v>
      </c>
      <c r="V21" s="65">
        <v>19.52</v>
      </c>
      <c r="W21" s="67">
        <v>9.714890088474885</v>
      </c>
      <c r="X21" s="50" t="str">
        <f>IF(V20&gt;W21,"ИӘ","ЖОҚ")</f>
        <v>ИӘ</v>
      </c>
      <c r="Y21" s="93">
        <v>3.68</v>
      </c>
      <c r="Z21" s="93">
        <v>9.98</v>
      </c>
      <c r="AA21" s="93">
        <v>18.65</v>
      </c>
      <c r="AB21" s="108">
        <v>13.139681209576247</v>
      </c>
      <c r="AC21" s="50" t="str">
        <f>IF(AA20&gt;AB21,"ИӘ","ЖОҚ")</f>
        <v>ИӘ</v>
      </c>
    </row>
    <row r="22" spans="1:29" s="17" customFormat="1" ht="47.25" customHeight="1">
      <c r="A22" s="84">
        <v>6</v>
      </c>
      <c r="B22" s="59" t="s">
        <v>37</v>
      </c>
      <c r="C22" s="59" t="s">
        <v>37</v>
      </c>
      <c r="D22" s="50">
        <v>2958597</v>
      </c>
      <c r="E22" s="50">
        <v>36473</v>
      </c>
      <c r="F22" s="50">
        <v>0</v>
      </c>
      <c r="G22" s="50">
        <v>27163588</v>
      </c>
      <c r="H22" s="50">
        <v>640203</v>
      </c>
      <c r="I22" s="50">
        <v>49227</v>
      </c>
      <c r="J22" s="50">
        <v>473</v>
      </c>
      <c r="K22" s="50">
        <v>89331</v>
      </c>
      <c r="L22" s="50">
        <v>191366</v>
      </c>
      <c r="M22" s="50">
        <f>G22+(H22+I22+J22+K22)*10+L22</f>
        <v>35147294</v>
      </c>
      <c r="N22" s="50">
        <v>147266948</v>
      </c>
      <c r="O22" s="51">
        <f>(D22-(E22+F22))/M22</f>
        <v>0.08313937340382449</v>
      </c>
      <c r="P22" s="51">
        <v>0.04</v>
      </c>
      <c r="Q22" s="51" t="str">
        <f>IF(O22&gt;P22,"ИӘ","ЖОҚ")</f>
        <v>ИӘ</v>
      </c>
      <c r="R22" s="51" t="s">
        <v>1</v>
      </c>
      <c r="S22" s="51" t="s">
        <v>1</v>
      </c>
      <c r="T22" s="65">
        <v>4.86</v>
      </c>
      <c r="U22" s="65">
        <v>15.78</v>
      </c>
      <c r="V22" s="65">
        <v>30.98</v>
      </c>
      <c r="W22" s="67">
        <v>9.714890088474885</v>
      </c>
      <c r="X22" s="50" t="str">
        <f>IF(V22&gt;W22,"ИӘ","ЖОҚ")</f>
        <v>ИӘ</v>
      </c>
      <c r="Y22" s="93">
        <v>-0.42</v>
      </c>
      <c r="Z22" s="93">
        <v>13.51</v>
      </c>
      <c r="AA22" s="93">
        <v>28.41</v>
      </c>
      <c r="AB22" s="108">
        <v>13.139681209576247</v>
      </c>
      <c r="AC22" s="50" t="str">
        <f>IF(AA22&gt;AB22,"ИӘ","ЖОҚ")</f>
        <v>ИӘ</v>
      </c>
    </row>
    <row r="23" spans="1:29" s="17" customFormat="1" ht="47.25" customHeight="1">
      <c r="A23" s="84">
        <v>7</v>
      </c>
      <c r="B23" s="59" t="s">
        <v>38</v>
      </c>
      <c r="C23" s="59" t="s">
        <v>38</v>
      </c>
      <c r="D23" s="50">
        <v>5315905</v>
      </c>
      <c r="E23" s="50">
        <v>244955</v>
      </c>
      <c r="F23" s="50">
        <v>0</v>
      </c>
      <c r="G23" s="50">
        <v>86428731</v>
      </c>
      <c r="H23" s="50">
        <v>1410574</v>
      </c>
      <c r="I23" s="50">
        <v>113281</v>
      </c>
      <c r="J23" s="50">
        <v>1419758</v>
      </c>
      <c r="K23" s="50">
        <v>582666</v>
      </c>
      <c r="L23" s="50">
        <v>350985</v>
      </c>
      <c r="M23" s="50">
        <f>G23+(H23+I23+J23+K23)*10+L23</f>
        <v>122042506</v>
      </c>
      <c r="N23" s="50">
        <v>249396077</v>
      </c>
      <c r="O23" s="51">
        <f>(D23-(E23+F23))/M23</f>
        <v>0.04155068726628737</v>
      </c>
      <c r="P23" s="51">
        <v>0.04</v>
      </c>
      <c r="Q23" s="51" t="str">
        <f>IF(O23&gt;P23,"ИӘ","ЖОҚ")</f>
        <v>ИӘ</v>
      </c>
      <c r="R23" s="51" t="s">
        <v>1</v>
      </c>
      <c r="S23" s="51" t="s">
        <v>1</v>
      </c>
      <c r="T23" s="65">
        <v>5.9</v>
      </c>
      <c r="U23" s="65">
        <v>18.18</v>
      </c>
      <c r="V23" s="65">
        <v>32.39</v>
      </c>
      <c r="W23" s="67">
        <v>9.714890088474885</v>
      </c>
      <c r="X23" s="50" t="str">
        <f>IF(V23&gt;W23,"ИӘ","ЖОҚ")</f>
        <v>ИӘ</v>
      </c>
      <c r="Y23" s="93">
        <v>3.29</v>
      </c>
      <c r="Z23" s="93">
        <v>14.79</v>
      </c>
      <c r="AA23" s="93">
        <v>28.6</v>
      </c>
      <c r="AB23" s="108">
        <v>13.139681209576247</v>
      </c>
      <c r="AC23" s="50" t="str">
        <f>IF(AA23&gt;AB23,"ИӘ","ЖОҚ")</f>
        <v>ИӘ</v>
      </c>
    </row>
    <row r="24" spans="1:29" s="17" customFormat="1" ht="47.25" customHeight="1">
      <c r="A24" s="84">
        <v>8</v>
      </c>
      <c r="B24" s="59" t="s">
        <v>39</v>
      </c>
      <c r="C24" s="59" t="s">
        <v>39</v>
      </c>
      <c r="D24" s="50">
        <v>207570</v>
      </c>
      <c r="E24" s="50">
        <v>93317</v>
      </c>
      <c r="F24" s="50">
        <v>472</v>
      </c>
      <c r="G24" s="50">
        <v>35046140</v>
      </c>
      <c r="H24" s="50">
        <v>550149</v>
      </c>
      <c r="I24" s="50">
        <v>37288</v>
      </c>
      <c r="J24" s="50">
        <v>120848</v>
      </c>
      <c r="K24" s="50">
        <v>575661</v>
      </c>
      <c r="L24" s="50">
        <v>24343</v>
      </c>
      <c r="M24" s="50">
        <f>G24+(H24+I24+J24+K24)*10+L24</f>
        <v>47909943</v>
      </c>
      <c r="N24" s="50">
        <v>85617384</v>
      </c>
      <c r="O24" s="51">
        <f>(D24-(E24+F24))/M24</f>
        <v>0.002374893245020141</v>
      </c>
      <c r="P24" s="51">
        <v>0.04</v>
      </c>
      <c r="Q24" s="51" t="str">
        <f>IF(O24&gt;P24,"ИӘ","ЖОҚ")</f>
        <v>ЖОҚ</v>
      </c>
      <c r="R24" s="51" t="s">
        <v>1</v>
      </c>
      <c r="S24" s="51" t="s">
        <v>1</v>
      </c>
      <c r="T24" s="65">
        <v>9.92</v>
      </c>
      <c r="U24" s="65">
        <v>11.49</v>
      </c>
      <c r="V24" s="65">
        <v>15.96</v>
      </c>
      <c r="W24" s="67">
        <v>9.714890088474885</v>
      </c>
      <c r="X24" s="50" t="str">
        <f>IF(V24&gt;W24,"ИӘ","ЖОҚ")</f>
        <v>ИӘ</v>
      </c>
      <c r="Y24" s="93">
        <v>6.96</v>
      </c>
      <c r="Z24" s="93">
        <v>11.85</v>
      </c>
      <c r="AA24" s="93">
        <v>16.34</v>
      </c>
      <c r="AB24" s="108">
        <v>13.139681209576247</v>
      </c>
      <c r="AC24" s="50" t="str">
        <f>IF(AA24&gt;AB24,"ИӘ","ЖОҚ")</f>
        <v>ИӘ</v>
      </c>
    </row>
    <row r="25" spans="1:29" s="17" customFormat="1" ht="47.25" customHeight="1">
      <c r="A25" s="84">
        <v>9</v>
      </c>
      <c r="B25" s="59" t="s">
        <v>40</v>
      </c>
      <c r="C25" s="59" t="s">
        <v>40</v>
      </c>
      <c r="D25" s="50">
        <v>5125200</v>
      </c>
      <c r="E25" s="50">
        <v>112208</v>
      </c>
      <c r="F25" s="50">
        <v>0</v>
      </c>
      <c r="G25" s="50">
        <v>42514341</v>
      </c>
      <c r="H25" s="50">
        <v>435504</v>
      </c>
      <c r="I25" s="50">
        <v>41622</v>
      </c>
      <c r="J25" s="50">
        <v>338846</v>
      </c>
      <c r="K25" s="50">
        <v>174616</v>
      </c>
      <c r="L25" s="50">
        <v>257436</v>
      </c>
      <c r="M25" s="50">
        <f>G25+(H25+I25+J25+K25)*10+L25</f>
        <v>52677657</v>
      </c>
      <c r="N25" s="50">
        <v>194411522</v>
      </c>
      <c r="O25" s="51">
        <f>(D25-(E25+F25))/M25</f>
        <v>0.09516353394381227</v>
      </c>
      <c r="P25" s="51">
        <v>0.04</v>
      </c>
      <c r="Q25" s="51" t="str">
        <f>IF(O25&gt;P25,"ИӘ","ЖОҚ")</f>
        <v>ИӘ</v>
      </c>
      <c r="R25" s="51" t="s">
        <v>1</v>
      </c>
      <c r="S25" s="51" t="s">
        <v>1</v>
      </c>
      <c r="T25" s="65">
        <v>3.47</v>
      </c>
      <c r="U25" s="65">
        <v>12.52</v>
      </c>
      <c r="V25" s="65">
        <v>25.93</v>
      </c>
      <c r="W25" s="67">
        <v>9.714890088474885</v>
      </c>
      <c r="X25" s="50" t="str">
        <f>IF(V25&gt;W25,"ИӘ","ЖОҚ")</f>
        <v>ИӘ</v>
      </c>
      <c r="Y25" s="93">
        <v>2.91</v>
      </c>
      <c r="Z25" s="93">
        <v>11.05</v>
      </c>
      <c r="AA25" s="93">
        <v>24.29</v>
      </c>
      <c r="AB25" s="108">
        <v>13.139681209576247</v>
      </c>
      <c r="AC25" s="50" t="str">
        <f>IF(AA25&gt;AB25,"ИӘ","ЖОҚ")</f>
        <v>ИӘ</v>
      </c>
    </row>
    <row r="26" spans="1:29" s="17" customFormat="1" ht="47.25" customHeight="1">
      <c r="A26" s="98">
        <v>10</v>
      </c>
      <c r="B26" s="99" t="s">
        <v>41</v>
      </c>
      <c r="C26" s="99" t="s">
        <v>41</v>
      </c>
      <c r="D26" s="100">
        <v>2346639</v>
      </c>
      <c r="E26" s="100">
        <v>21336</v>
      </c>
      <c r="F26" s="100">
        <v>0</v>
      </c>
      <c r="G26" s="100">
        <v>25504485</v>
      </c>
      <c r="H26" s="100">
        <v>426163</v>
      </c>
      <c r="I26" s="100">
        <v>61224</v>
      </c>
      <c r="J26" s="100">
        <v>41057</v>
      </c>
      <c r="K26" s="100">
        <v>495298</v>
      </c>
      <c r="L26" s="100">
        <v>0</v>
      </c>
      <c r="M26" s="100">
        <f>G26+(H26+I26+J26+K26)*10+L26</f>
        <v>35741905</v>
      </c>
      <c r="N26" s="100">
        <v>78527742</v>
      </c>
      <c r="O26" s="101">
        <f>(D26-(E26+F26))/M26</f>
        <v>0.06505817191333255</v>
      </c>
      <c r="P26" s="101">
        <v>0.04</v>
      </c>
      <c r="Q26" s="101" t="str">
        <f>IF(O26&gt;P26,"ИӘ","ЖОҚ")</f>
        <v>ИӘ</v>
      </c>
      <c r="R26" s="101" t="s">
        <v>1</v>
      </c>
      <c r="S26" s="101" t="s">
        <v>1</v>
      </c>
      <c r="T26" s="102">
        <v>3.98</v>
      </c>
      <c r="U26" s="102">
        <v>12.97</v>
      </c>
      <c r="V26" s="102">
        <v>32.27</v>
      </c>
      <c r="W26" s="103">
        <v>9.714890088474885</v>
      </c>
      <c r="X26" s="100" t="str">
        <f>IF(V26&gt;W26,"ИӘ","ЖОҚ")</f>
        <v>ИӘ</v>
      </c>
      <c r="Y26" s="104">
        <v>3.04</v>
      </c>
      <c r="Z26" s="104">
        <v>11.01</v>
      </c>
      <c r="AA26" s="104">
        <v>29.98</v>
      </c>
      <c r="AB26" s="109">
        <v>13.139681209576247</v>
      </c>
      <c r="AC26" s="100" t="str">
        <f>IF(AA26&gt;AB26,"ИӘ","ЖОҚ")</f>
        <v>ИӘ</v>
      </c>
    </row>
    <row r="27" spans="1:29" s="21" customFormat="1" ht="47.25" customHeight="1">
      <c r="A27" s="86" t="s">
        <v>22</v>
      </c>
      <c r="B27" s="86"/>
      <c r="C27" s="86"/>
      <c r="D27" s="41" t="s">
        <v>1</v>
      </c>
      <c r="E27" s="41" t="s">
        <v>1</v>
      </c>
      <c r="F27" s="41" t="s">
        <v>1</v>
      </c>
      <c r="G27" s="41" t="s">
        <v>1</v>
      </c>
      <c r="H27" s="41" t="s">
        <v>1</v>
      </c>
      <c r="I27" s="41" t="s">
        <v>1</v>
      </c>
      <c r="J27" s="41" t="s">
        <v>1</v>
      </c>
      <c r="K27" s="41" t="s">
        <v>1</v>
      </c>
      <c r="L27" s="41" t="s">
        <v>1</v>
      </c>
      <c r="M27" s="41" t="s">
        <v>1</v>
      </c>
      <c r="N27" s="41" t="s">
        <v>1</v>
      </c>
      <c r="O27" s="41" t="s">
        <v>1</v>
      </c>
      <c r="P27" s="42" t="s">
        <v>1</v>
      </c>
      <c r="Q27" s="42" t="s">
        <v>1</v>
      </c>
      <c r="R27" s="42" t="s">
        <v>1</v>
      </c>
      <c r="S27" s="42" t="s">
        <v>1</v>
      </c>
      <c r="T27" s="95">
        <v>3.84</v>
      </c>
      <c r="U27" s="95">
        <v>10.85</v>
      </c>
      <c r="V27" s="95">
        <v>19.52</v>
      </c>
      <c r="W27" s="42" t="s">
        <v>1</v>
      </c>
      <c r="X27" s="42" t="s">
        <v>1</v>
      </c>
      <c r="Y27" s="96">
        <v>2.64</v>
      </c>
      <c r="Z27" s="96">
        <v>9.36</v>
      </c>
      <c r="AA27" s="96">
        <v>17.87</v>
      </c>
      <c r="AB27" s="42" t="s">
        <v>1</v>
      </c>
      <c r="AC27" s="42" t="s">
        <v>1</v>
      </c>
    </row>
    <row r="28" spans="1:29" s="21" customFormat="1" ht="47.25" customHeight="1">
      <c r="A28" s="87" t="s">
        <v>23</v>
      </c>
      <c r="B28" s="87"/>
      <c r="C28" s="87"/>
      <c r="D28" s="71" t="s">
        <v>1</v>
      </c>
      <c r="E28" s="71" t="s">
        <v>1</v>
      </c>
      <c r="F28" s="71" t="s">
        <v>1</v>
      </c>
      <c r="G28" s="71" t="s">
        <v>1</v>
      </c>
      <c r="H28" s="71" t="s">
        <v>1</v>
      </c>
      <c r="I28" s="71" t="s">
        <v>1</v>
      </c>
      <c r="J28" s="71" t="s">
        <v>1</v>
      </c>
      <c r="K28" s="71" t="s">
        <v>1</v>
      </c>
      <c r="L28" s="71" t="s">
        <v>1</v>
      </c>
      <c r="M28" s="71" t="s">
        <v>1</v>
      </c>
      <c r="N28" s="71" t="s">
        <v>1</v>
      </c>
      <c r="O28" s="71" t="s">
        <v>1</v>
      </c>
      <c r="P28" s="73" t="s">
        <v>1</v>
      </c>
      <c r="Q28" s="73" t="s">
        <v>1</v>
      </c>
      <c r="R28" s="73" t="s">
        <v>1</v>
      </c>
      <c r="S28" s="73" t="s">
        <v>1</v>
      </c>
      <c r="T28" s="73" t="s">
        <v>1</v>
      </c>
      <c r="U28" s="73" t="s">
        <v>1</v>
      </c>
      <c r="V28" s="97">
        <v>19.43</v>
      </c>
      <c r="W28" s="73" t="s">
        <v>1</v>
      </c>
      <c r="X28" s="73" t="s">
        <v>1</v>
      </c>
      <c r="Y28" s="73" t="s">
        <v>1</v>
      </c>
      <c r="Z28" s="73" t="s">
        <v>1</v>
      </c>
      <c r="AA28" s="97">
        <v>18.77</v>
      </c>
      <c r="AB28" s="73" t="s">
        <v>1</v>
      </c>
      <c r="AC28" s="73" t="s">
        <v>1</v>
      </c>
    </row>
    <row r="29" spans="1:24" s="21" customFormat="1" ht="21" customHeight="1">
      <c r="A29" s="22" t="s">
        <v>24</v>
      </c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5"/>
      <c r="W29" s="24"/>
      <c r="X29" s="24"/>
    </row>
    <row r="30" spans="1:4" ht="18.75" customHeight="1">
      <c r="A30" s="22"/>
      <c r="B30" s="22"/>
      <c r="C30" s="22"/>
      <c r="D30" s="22"/>
    </row>
  </sheetData>
  <sheetProtection/>
  <mergeCells count="70">
    <mergeCell ref="X12:X13"/>
    <mergeCell ref="T11:X11"/>
    <mergeCell ref="Y11:AC11"/>
    <mergeCell ref="AC12:AC13"/>
    <mergeCell ref="AC15:AC16"/>
    <mergeCell ref="AC17:AC18"/>
    <mergeCell ref="W12:W13"/>
    <mergeCell ref="V12:V13"/>
    <mergeCell ref="W15:W16"/>
    <mergeCell ref="T15:T16"/>
    <mergeCell ref="W17:W18"/>
    <mergeCell ref="B18:C18"/>
    <mergeCell ref="B17:C17"/>
    <mergeCell ref="U17:U18"/>
    <mergeCell ref="S17:S18"/>
    <mergeCell ref="V17:V18"/>
    <mergeCell ref="B23:C23"/>
    <mergeCell ref="L12:L13"/>
    <mergeCell ref="B24:C24"/>
    <mergeCell ref="B14:C14"/>
    <mergeCell ref="B15:C15"/>
    <mergeCell ref="B26:C26"/>
    <mergeCell ref="B25:C25"/>
    <mergeCell ref="B19:C19"/>
    <mergeCell ref="B22:C22"/>
    <mergeCell ref="A28:C28"/>
    <mergeCell ref="A11:A13"/>
    <mergeCell ref="S12:S13"/>
    <mergeCell ref="E12:E13"/>
    <mergeCell ref="A15:A16"/>
    <mergeCell ref="R12:R13"/>
    <mergeCell ref="D12:D13"/>
    <mergeCell ref="B11:C13"/>
    <mergeCell ref="A17:A18"/>
    <mergeCell ref="A27:C27"/>
    <mergeCell ref="V15:V16"/>
    <mergeCell ref="B20:C20"/>
    <mergeCell ref="B21:C21"/>
    <mergeCell ref="T17:T18"/>
    <mergeCell ref="U15:U16"/>
    <mergeCell ref="S15:S16"/>
    <mergeCell ref="R15:R16"/>
    <mergeCell ref="R17:R18"/>
    <mergeCell ref="B16:C16"/>
    <mergeCell ref="AA15:AA16"/>
    <mergeCell ref="Y17:Y18"/>
    <mergeCell ref="Z17:Z18"/>
    <mergeCell ref="AA17:AA18"/>
    <mergeCell ref="X15:X16"/>
    <mergeCell ref="X17:X18"/>
    <mergeCell ref="U12:U13"/>
    <mergeCell ref="T12:T13"/>
    <mergeCell ref="Q12:Q13"/>
    <mergeCell ref="D11:S11"/>
    <mergeCell ref="M12:M13"/>
    <mergeCell ref="N12:N13"/>
    <mergeCell ref="G12:G13"/>
    <mergeCell ref="P12:P13"/>
    <mergeCell ref="F12:F13"/>
    <mergeCell ref="O12:O13"/>
    <mergeCell ref="A9:AC9"/>
    <mergeCell ref="AB17:AB18"/>
    <mergeCell ref="Z12:Z13"/>
    <mergeCell ref="AA12:AA13"/>
    <mergeCell ref="AB12:AB13"/>
    <mergeCell ref="Y12:Y13"/>
    <mergeCell ref="Y15:Y16"/>
    <mergeCell ref="Z15:Z16"/>
    <mergeCell ref="AB15:AB16"/>
    <mergeCell ref="H12:K12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30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4" customWidth="1"/>
    <col min="3" max="3" width="36.375" style="5" customWidth="1"/>
    <col min="4" max="12" width="16.00390625" style="5" customWidth="1"/>
    <col min="13" max="14" width="18.75390625" style="5" customWidth="1"/>
    <col min="15" max="18" width="15.375" style="5" customWidth="1"/>
    <col min="19" max="19" width="15.00390625" style="5" customWidth="1"/>
    <col min="20" max="20" width="17.875" style="5" customWidth="1"/>
    <col min="21" max="21" width="19.25390625" style="5" customWidth="1"/>
    <col min="22" max="22" width="18.75390625" style="5" customWidth="1"/>
    <col min="23" max="23" width="16.75390625" style="5" customWidth="1"/>
    <col min="24" max="24" width="17.625" style="5" customWidth="1"/>
    <col min="25" max="25" width="19.75390625" style="5" customWidth="1"/>
    <col min="26" max="26" width="19.625" style="5" customWidth="1"/>
    <col min="27" max="27" width="18.25390625" style="5" customWidth="1"/>
    <col min="28" max="28" width="15.875" style="5" customWidth="1"/>
    <col min="29" max="29" width="14.00390625" style="5" customWidth="1"/>
    <col min="30" max="16384" width="9.125" style="5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29" ht="42" customHeight="1">
      <c r="A9" s="6" t="s">
        <v>75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3:29" ht="15.75">
      <c r="C10" s="7"/>
      <c r="D10" s="7"/>
      <c r="E10" s="7"/>
      <c r="F10" s="7"/>
      <c r="G10" s="7"/>
      <c r="H10" s="7"/>
      <c r="I10" s="7"/>
      <c r="J10" s="7"/>
      <c r="K10" s="7"/>
      <c r="L10" s="7"/>
      <c r="S10" s="8"/>
      <c r="T10" s="8"/>
      <c r="U10" s="8"/>
      <c r="AC10" s="9" t="s">
        <v>25</v>
      </c>
    </row>
    <row r="11" spans="1:29" ht="45.75" customHeight="1">
      <c r="A11" s="10" t="s">
        <v>2</v>
      </c>
      <c r="B11" s="10" t="s">
        <v>3</v>
      </c>
      <c r="C11" s="10" t="s">
        <v>3</v>
      </c>
      <c r="D11" s="11" t="s">
        <v>4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 t="s">
        <v>27</v>
      </c>
      <c r="U11" s="13"/>
      <c r="V11" s="13"/>
      <c r="W11" s="13"/>
      <c r="X11" s="14"/>
      <c r="Y11" s="12" t="s">
        <v>28</v>
      </c>
      <c r="Z11" s="13"/>
      <c r="AA11" s="13"/>
      <c r="AB11" s="13"/>
      <c r="AC11" s="14"/>
    </row>
    <row r="12" spans="1:29" ht="18.75" customHeight="1">
      <c r="A12" s="10"/>
      <c r="B12" s="10"/>
      <c r="C12" s="10"/>
      <c r="D12" s="10" t="s">
        <v>5</v>
      </c>
      <c r="E12" s="10" t="s">
        <v>6</v>
      </c>
      <c r="F12" s="10" t="s">
        <v>26</v>
      </c>
      <c r="G12" s="10" t="s">
        <v>7</v>
      </c>
      <c r="H12" s="11" t="s">
        <v>8</v>
      </c>
      <c r="I12" s="11"/>
      <c r="J12" s="11"/>
      <c r="K12" s="11"/>
      <c r="L12" s="10" t="s">
        <v>9</v>
      </c>
      <c r="M12" s="10" t="s">
        <v>10</v>
      </c>
      <c r="N12" s="10" t="s">
        <v>11</v>
      </c>
      <c r="O12" s="10" t="s">
        <v>12</v>
      </c>
      <c r="P12" s="10" t="s">
        <v>13</v>
      </c>
      <c r="Q12" s="10" t="s">
        <v>14</v>
      </c>
      <c r="R12" s="10" t="s">
        <v>15</v>
      </c>
      <c r="S12" s="10" t="s">
        <v>16</v>
      </c>
      <c r="T12" s="1" t="s">
        <v>74</v>
      </c>
      <c r="U12" s="1" t="s">
        <v>73</v>
      </c>
      <c r="V12" s="1" t="s">
        <v>72</v>
      </c>
      <c r="W12" s="1" t="s">
        <v>17</v>
      </c>
      <c r="X12" s="2" t="s">
        <v>29</v>
      </c>
      <c r="Y12" s="1" t="s">
        <v>74</v>
      </c>
      <c r="Z12" s="1" t="s">
        <v>73</v>
      </c>
      <c r="AA12" s="1" t="s">
        <v>72</v>
      </c>
      <c r="AB12" s="1" t="s">
        <v>17</v>
      </c>
      <c r="AC12" s="2" t="s">
        <v>29</v>
      </c>
    </row>
    <row r="13" spans="1:29" s="17" customFormat="1" ht="72" customHeight="1">
      <c r="A13" s="10"/>
      <c r="B13" s="10"/>
      <c r="C13" s="10"/>
      <c r="D13" s="10"/>
      <c r="E13" s="10"/>
      <c r="F13" s="10"/>
      <c r="G13" s="10"/>
      <c r="H13" s="15" t="s">
        <v>18</v>
      </c>
      <c r="I13" s="15" t="s">
        <v>19</v>
      </c>
      <c r="J13" s="16" t="s">
        <v>20</v>
      </c>
      <c r="K13" s="16" t="s">
        <v>21</v>
      </c>
      <c r="L13" s="10"/>
      <c r="M13" s="10"/>
      <c r="N13" s="10"/>
      <c r="O13" s="10"/>
      <c r="P13" s="10"/>
      <c r="Q13" s="10"/>
      <c r="R13" s="10"/>
      <c r="S13" s="10"/>
      <c r="T13" s="1"/>
      <c r="U13" s="1"/>
      <c r="V13" s="1"/>
      <c r="W13" s="1"/>
      <c r="X13" s="3"/>
      <c r="Y13" s="1"/>
      <c r="Z13" s="1"/>
      <c r="AA13" s="1"/>
      <c r="AB13" s="1"/>
      <c r="AC13" s="3"/>
    </row>
    <row r="14" spans="1:29" s="17" customFormat="1" ht="24" customHeight="1">
      <c r="A14" s="18">
        <v>1</v>
      </c>
      <c r="B14" s="26">
        <v>2</v>
      </c>
      <c r="C14" s="27"/>
      <c r="D14" s="18">
        <v>3</v>
      </c>
      <c r="E14" s="18">
        <v>4</v>
      </c>
      <c r="F14" s="18"/>
      <c r="G14" s="18">
        <v>5</v>
      </c>
      <c r="H14" s="18">
        <v>6</v>
      </c>
      <c r="I14" s="18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8">
        <v>13</v>
      </c>
      <c r="P14" s="18">
        <v>14</v>
      </c>
      <c r="Q14" s="18"/>
      <c r="R14" s="18">
        <v>15</v>
      </c>
      <c r="S14" s="18">
        <v>16</v>
      </c>
      <c r="T14" s="18">
        <v>17</v>
      </c>
      <c r="U14" s="18">
        <v>18</v>
      </c>
      <c r="V14" s="18">
        <v>19</v>
      </c>
      <c r="W14" s="18">
        <v>20</v>
      </c>
      <c r="X14" s="18">
        <v>21</v>
      </c>
      <c r="Y14" s="18">
        <v>22</v>
      </c>
      <c r="Z14" s="18">
        <v>23</v>
      </c>
      <c r="AA14" s="18">
        <v>24</v>
      </c>
      <c r="AB14" s="18">
        <v>25</v>
      </c>
      <c r="AC14" s="18">
        <v>26</v>
      </c>
    </row>
    <row r="15" spans="1:29" s="20" customFormat="1" ht="47.25" customHeight="1">
      <c r="A15" s="82">
        <v>1</v>
      </c>
      <c r="B15" s="40" t="s">
        <v>30</v>
      </c>
      <c r="C15" s="40"/>
      <c r="D15" s="41">
        <v>3426537</v>
      </c>
      <c r="E15" s="41">
        <v>51587</v>
      </c>
      <c r="F15" s="41">
        <v>0</v>
      </c>
      <c r="G15" s="41">
        <v>156456938</v>
      </c>
      <c r="H15" s="41">
        <v>911084</v>
      </c>
      <c r="I15" s="41">
        <v>47285</v>
      </c>
      <c r="J15" s="41">
        <v>1440025</v>
      </c>
      <c r="K15" s="41">
        <v>3156947</v>
      </c>
      <c r="L15" s="41">
        <v>109394</v>
      </c>
      <c r="M15" s="41">
        <v>212119742</v>
      </c>
      <c r="N15" s="41">
        <v>420568909</v>
      </c>
      <c r="O15" s="42">
        <v>0.015910588840901005</v>
      </c>
      <c r="P15" s="42">
        <v>0.012</v>
      </c>
      <c r="Q15" s="41" t="str">
        <f>IF(O15&gt;P15,"ИӘ","ЖОҚ")</f>
        <v>ИӘ</v>
      </c>
      <c r="R15" s="43">
        <f>O15+O16</f>
        <v>0.07108703182213245</v>
      </c>
      <c r="S15" s="44" t="str">
        <f>IF(R15&gt;=0.04,"ИӘ","ЖОҚ")</f>
        <v>ИӘ</v>
      </c>
      <c r="T15" s="90" t="s">
        <v>0</v>
      </c>
      <c r="U15" s="90" t="s">
        <v>0</v>
      </c>
      <c r="V15" s="90" t="s">
        <v>0</v>
      </c>
      <c r="W15" s="90" t="s">
        <v>0</v>
      </c>
      <c r="X15" s="45" t="s">
        <v>0</v>
      </c>
      <c r="Y15" s="110">
        <v>2.47</v>
      </c>
      <c r="Z15" s="110">
        <v>8.23</v>
      </c>
      <c r="AA15" s="110">
        <v>9.58</v>
      </c>
      <c r="AB15" s="110">
        <v>13.88</v>
      </c>
      <c r="AC15" s="44" t="str">
        <f>IF(AA15&gt;AB15,"ИӘ","ЖОҚ")</f>
        <v>ЖОҚ</v>
      </c>
    </row>
    <row r="16" spans="1:29" s="17" customFormat="1" ht="47.25" customHeight="1">
      <c r="A16" s="83"/>
      <c r="B16" s="49" t="s">
        <v>31</v>
      </c>
      <c r="C16" s="49"/>
      <c r="D16" s="50">
        <v>11852615</v>
      </c>
      <c r="E16" s="50">
        <v>116605</v>
      </c>
      <c r="F16" s="50">
        <v>0</v>
      </c>
      <c r="G16" s="50">
        <v>156456938</v>
      </c>
      <c r="H16" s="50">
        <v>911084</v>
      </c>
      <c r="I16" s="50">
        <v>47285</v>
      </c>
      <c r="J16" s="50">
        <v>1440025</v>
      </c>
      <c r="K16" s="50">
        <v>3156947</v>
      </c>
      <c r="L16" s="50">
        <v>689300</v>
      </c>
      <c r="M16" s="50">
        <v>212699648</v>
      </c>
      <c r="N16" s="50">
        <v>420568909</v>
      </c>
      <c r="O16" s="51">
        <v>0.05517644298123145</v>
      </c>
      <c r="P16" s="51">
        <v>0.027999999999999997</v>
      </c>
      <c r="Q16" s="50" t="str">
        <f>IF(O16&gt;P16,"ИӘ","ЖОҚ")</f>
        <v>ИӘ</v>
      </c>
      <c r="R16" s="52"/>
      <c r="S16" s="53"/>
      <c r="T16" s="92"/>
      <c r="U16" s="92"/>
      <c r="V16" s="92"/>
      <c r="W16" s="92"/>
      <c r="X16" s="55"/>
      <c r="Y16" s="111"/>
      <c r="Z16" s="112"/>
      <c r="AA16" s="111"/>
      <c r="AB16" s="112"/>
      <c r="AC16" s="53"/>
    </row>
    <row r="17" spans="1:29" ht="60" customHeight="1">
      <c r="A17" s="58">
        <v>2</v>
      </c>
      <c r="B17" s="59" t="s">
        <v>32</v>
      </c>
      <c r="C17" s="59" t="s">
        <v>32</v>
      </c>
      <c r="D17" s="50">
        <v>3006048</v>
      </c>
      <c r="E17" s="50">
        <v>72347</v>
      </c>
      <c r="F17" s="50">
        <v>0</v>
      </c>
      <c r="G17" s="50">
        <v>58281815</v>
      </c>
      <c r="H17" s="50">
        <v>731300</v>
      </c>
      <c r="I17" s="50">
        <v>147756</v>
      </c>
      <c r="J17" s="50">
        <v>2457009</v>
      </c>
      <c r="K17" s="50">
        <v>801845</v>
      </c>
      <c r="L17" s="50">
        <v>390574</v>
      </c>
      <c r="M17" s="50">
        <v>100051489</v>
      </c>
      <c r="N17" s="50">
        <v>323483288</v>
      </c>
      <c r="O17" s="51">
        <v>0.02932191244050351</v>
      </c>
      <c r="P17" s="51">
        <v>0.008</v>
      </c>
      <c r="Q17" s="50" t="str">
        <f>IF(O17&gt;P17,"ИӘ","ЖОҚ")</f>
        <v>ИӘ</v>
      </c>
      <c r="R17" s="52">
        <f>O17+O18</f>
        <v>0.1071074244084319</v>
      </c>
      <c r="S17" s="53" t="str">
        <f>IF(R17&gt;=0.04,"ИӘ","ЖОҚ")</f>
        <v>ИӘ</v>
      </c>
      <c r="T17" s="111">
        <v>4.39</v>
      </c>
      <c r="U17" s="111">
        <v>14.92</v>
      </c>
      <c r="V17" s="111">
        <v>32.66</v>
      </c>
      <c r="W17" s="111">
        <v>9.81</v>
      </c>
      <c r="X17" s="53" t="str">
        <f>IF(V17&gt;W17,"ИӘ","ЖОҚ")</f>
        <v>ИӘ</v>
      </c>
      <c r="Y17" s="111">
        <v>1.21</v>
      </c>
      <c r="Z17" s="111">
        <v>11.1</v>
      </c>
      <c r="AA17" s="111">
        <v>28.25</v>
      </c>
      <c r="AB17" s="111">
        <v>13.88</v>
      </c>
      <c r="AC17" s="53" t="str">
        <f>IF(AA17&gt;AB17,"ИӘ","ЖОҚ")</f>
        <v>ИӘ</v>
      </c>
    </row>
    <row r="18" spans="1:29" s="17" customFormat="1" ht="47.25" customHeight="1">
      <c r="A18" s="58"/>
      <c r="B18" s="49" t="s">
        <v>33</v>
      </c>
      <c r="C18" s="49" t="s">
        <v>33</v>
      </c>
      <c r="D18" s="50">
        <v>8272937</v>
      </c>
      <c r="E18" s="50">
        <v>497706</v>
      </c>
      <c r="F18" s="50">
        <v>0</v>
      </c>
      <c r="G18" s="50">
        <v>58281815</v>
      </c>
      <c r="H18" s="50">
        <v>731300</v>
      </c>
      <c r="I18" s="50">
        <v>147756</v>
      </c>
      <c r="J18" s="50">
        <v>2457009</v>
      </c>
      <c r="K18" s="50">
        <v>801845</v>
      </c>
      <c r="L18" s="50">
        <v>296401</v>
      </c>
      <c r="M18" s="50">
        <v>99957316</v>
      </c>
      <c r="N18" s="50">
        <v>323483288</v>
      </c>
      <c r="O18" s="51">
        <v>0.07778551196792839</v>
      </c>
      <c r="P18" s="51">
        <v>0.032</v>
      </c>
      <c r="Q18" s="50" t="str">
        <f>IF(O18&gt;P18,"ИӘ","ЖОҚ")</f>
        <v>ИӘ</v>
      </c>
      <c r="R18" s="52"/>
      <c r="S18" s="53"/>
      <c r="T18" s="112"/>
      <c r="U18" s="112"/>
      <c r="V18" s="112"/>
      <c r="W18" s="112"/>
      <c r="X18" s="53"/>
      <c r="Y18" s="112"/>
      <c r="Z18" s="112"/>
      <c r="AA18" s="112"/>
      <c r="AB18" s="112"/>
      <c r="AC18" s="53"/>
    </row>
    <row r="19" spans="1:29" s="17" customFormat="1" ht="47.25" customHeight="1">
      <c r="A19" s="84">
        <v>3</v>
      </c>
      <c r="B19" s="59" t="s">
        <v>34</v>
      </c>
      <c r="C19" s="59"/>
      <c r="D19" s="50">
        <v>3646260</v>
      </c>
      <c r="E19" s="50">
        <v>216268</v>
      </c>
      <c r="F19" s="50">
        <v>0</v>
      </c>
      <c r="G19" s="50">
        <v>41192524</v>
      </c>
      <c r="H19" s="50">
        <v>684534</v>
      </c>
      <c r="I19" s="50">
        <v>49931</v>
      </c>
      <c r="J19" s="50">
        <v>549963</v>
      </c>
      <c r="K19" s="50">
        <v>216847</v>
      </c>
      <c r="L19" s="50">
        <v>19937</v>
      </c>
      <c r="M19" s="50">
        <v>56225211</v>
      </c>
      <c r="N19" s="50">
        <v>95196168</v>
      </c>
      <c r="O19" s="51">
        <v>0.06100451984075258</v>
      </c>
      <c r="P19" s="51">
        <v>0.04</v>
      </c>
      <c r="Q19" s="50" t="str">
        <f>IF(O19&gt;P19,"ИӘ","ЖОҚ")</f>
        <v>ИӘ</v>
      </c>
      <c r="R19" s="51" t="s">
        <v>1</v>
      </c>
      <c r="S19" s="51" t="s">
        <v>1</v>
      </c>
      <c r="T19" s="113">
        <v>4.15</v>
      </c>
      <c r="U19" s="113">
        <v>9.06</v>
      </c>
      <c r="V19" s="113">
        <v>21.24</v>
      </c>
      <c r="W19" s="113">
        <v>9.81</v>
      </c>
      <c r="X19" s="50" t="str">
        <f>IF(V19&gt;W19,"ИӘ","ЖОҚ")</f>
        <v>ИӘ</v>
      </c>
      <c r="Y19" s="113">
        <v>4.16</v>
      </c>
      <c r="Z19" s="113">
        <v>9.94</v>
      </c>
      <c r="AA19" s="113">
        <v>22.21</v>
      </c>
      <c r="AB19" s="113">
        <v>13.88</v>
      </c>
      <c r="AC19" s="50" t="str">
        <f>IF(AA19&gt;AB19,"ИӘ","ЖОҚ")</f>
        <v>ИӘ</v>
      </c>
    </row>
    <row r="20" spans="1:29" s="17" customFormat="1" ht="47.25" customHeight="1">
      <c r="A20" s="84">
        <v>4</v>
      </c>
      <c r="B20" s="59" t="s">
        <v>35</v>
      </c>
      <c r="C20" s="59" t="s">
        <v>35</v>
      </c>
      <c r="D20" s="50">
        <v>15803317</v>
      </c>
      <c r="E20" s="50">
        <v>1288691</v>
      </c>
      <c r="F20" s="50">
        <v>0</v>
      </c>
      <c r="G20" s="50">
        <v>155984919</v>
      </c>
      <c r="H20" s="50">
        <v>1194913</v>
      </c>
      <c r="I20" s="50">
        <v>379692</v>
      </c>
      <c r="J20" s="50">
        <v>7076714</v>
      </c>
      <c r="K20" s="50">
        <v>924084</v>
      </c>
      <c r="L20" s="50">
        <v>1328025</v>
      </c>
      <c r="M20" s="50">
        <v>253066974</v>
      </c>
      <c r="N20" s="50">
        <v>719736097</v>
      </c>
      <c r="O20" s="51">
        <v>0.057354880293467296</v>
      </c>
      <c r="P20" s="51">
        <v>0.04</v>
      </c>
      <c r="Q20" s="50" t="str">
        <f>IF(O20&gt;P20,"ИӘ","ЖОҚ")</f>
        <v>ИӘ</v>
      </c>
      <c r="R20" s="51" t="s">
        <v>1</v>
      </c>
      <c r="S20" s="51" t="s">
        <v>1</v>
      </c>
      <c r="T20" s="113">
        <v>0.48</v>
      </c>
      <c r="U20" s="113">
        <v>10.3</v>
      </c>
      <c r="V20" s="113">
        <v>26.2</v>
      </c>
      <c r="W20" s="113">
        <v>9.81</v>
      </c>
      <c r="X20" s="50" t="s">
        <v>42</v>
      </c>
      <c r="Y20" s="113">
        <v>2.42</v>
      </c>
      <c r="Z20" s="113">
        <v>10.13</v>
      </c>
      <c r="AA20" s="113">
        <v>26</v>
      </c>
      <c r="AB20" s="113">
        <v>13.88</v>
      </c>
      <c r="AC20" s="50" t="s">
        <v>42</v>
      </c>
    </row>
    <row r="21" spans="1:29" s="17" customFormat="1" ht="51" customHeight="1">
      <c r="A21" s="84">
        <v>5</v>
      </c>
      <c r="B21" s="59" t="s">
        <v>36</v>
      </c>
      <c r="C21" s="59" t="s">
        <v>36</v>
      </c>
      <c r="D21" s="50">
        <v>40632592</v>
      </c>
      <c r="E21" s="50">
        <v>1933256</v>
      </c>
      <c r="F21" s="50">
        <v>0</v>
      </c>
      <c r="G21" s="50">
        <v>154438626</v>
      </c>
      <c r="H21" s="50">
        <v>709874</v>
      </c>
      <c r="I21" s="50">
        <v>242698</v>
      </c>
      <c r="J21" s="50">
        <v>10455294</v>
      </c>
      <c r="K21" s="50">
        <v>1799291</v>
      </c>
      <c r="L21" s="50">
        <v>3085473</v>
      </c>
      <c r="M21" s="50">
        <v>289595669</v>
      </c>
      <c r="N21" s="50">
        <v>1148656418</v>
      </c>
      <c r="O21" s="51">
        <v>0.13363230235325102</v>
      </c>
      <c r="P21" s="51">
        <v>0.04</v>
      </c>
      <c r="Q21" s="50" t="str">
        <f>IF(O21&gt;P21,"ИӘ","ЖОҚ")</f>
        <v>ИӘ</v>
      </c>
      <c r="R21" s="51" t="s">
        <v>1</v>
      </c>
      <c r="S21" s="51" t="s">
        <v>1</v>
      </c>
      <c r="T21" s="113">
        <v>2.77</v>
      </c>
      <c r="U21" s="113">
        <v>10.21</v>
      </c>
      <c r="V21" s="113">
        <v>19.21</v>
      </c>
      <c r="W21" s="113">
        <v>9.81</v>
      </c>
      <c r="X21" s="50" t="str">
        <f>IF(V20&gt;W21,"ИӘ","ЖОҚ")</f>
        <v>ИӘ</v>
      </c>
      <c r="Y21" s="113">
        <v>4.25</v>
      </c>
      <c r="Z21" s="113">
        <v>10.49</v>
      </c>
      <c r="AA21" s="113">
        <v>19.51</v>
      </c>
      <c r="AB21" s="113">
        <v>13.88</v>
      </c>
      <c r="AC21" s="50" t="str">
        <f>IF(AA20&gt;AB21,"ИӘ","ЖОҚ")</f>
        <v>ИӘ</v>
      </c>
    </row>
    <row r="22" spans="1:29" s="17" customFormat="1" ht="47.25" customHeight="1">
      <c r="A22" s="84">
        <v>6</v>
      </c>
      <c r="B22" s="59" t="s">
        <v>37</v>
      </c>
      <c r="C22" s="59" t="s">
        <v>37</v>
      </c>
      <c r="D22" s="50">
        <v>3137472</v>
      </c>
      <c r="E22" s="50">
        <v>36089</v>
      </c>
      <c r="F22" s="50">
        <v>0</v>
      </c>
      <c r="G22" s="50">
        <v>27033159</v>
      </c>
      <c r="H22" s="50">
        <v>654260</v>
      </c>
      <c r="I22" s="50">
        <v>48083</v>
      </c>
      <c r="J22" s="50">
        <v>472</v>
      </c>
      <c r="K22" s="50">
        <v>82782</v>
      </c>
      <c r="L22" s="50">
        <v>191366</v>
      </c>
      <c r="M22" s="50">
        <v>35080495</v>
      </c>
      <c r="N22" s="50">
        <v>149607263</v>
      </c>
      <c r="O22" s="51">
        <v>0.08840761796548195</v>
      </c>
      <c r="P22" s="51">
        <v>0.04</v>
      </c>
      <c r="Q22" s="50" t="str">
        <f>IF(O22&gt;P22,"ИӘ","ЖОҚ")</f>
        <v>ИӘ</v>
      </c>
      <c r="R22" s="51" t="s">
        <v>1</v>
      </c>
      <c r="S22" s="51" t="s">
        <v>1</v>
      </c>
      <c r="T22" s="113">
        <v>4.72</v>
      </c>
      <c r="U22" s="113">
        <v>15.63</v>
      </c>
      <c r="V22" s="113">
        <v>30.21</v>
      </c>
      <c r="W22" s="113">
        <v>9.81</v>
      </c>
      <c r="X22" s="50" t="str">
        <f>IF(V22&gt;W22,"ИӘ","ЖОҚ")</f>
        <v>ИӘ</v>
      </c>
      <c r="Y22" s="113">
        <v>0.47</v>
      </c>
      <c r="Z22" s="113">
        <v>13.25</v>
      </c>
      <c r="AA22" s="113">
        <v>27.54</v>
      </c>
      <c r="AB22" s="113">
        <v>13.88</v>
      </c>
      <c r="AC22" s="50" t="str">
        <f>IF(AA22&gt;AB22,"ИӘ","ЖОҚ")</f>
        <v>ИӘ</v>
      </c>
    </row>
    <row r="23" spans="1:29" s="17" customFormat="1" ht="47.25" customHeight="1">
      <c r="A23" s="84">
        <v>7</v>
      </c>
      <c r="B23" s="59" t="s">
        <v>38</v>
      </c>
      <c r="C23" s="59" t="s">
        <v>38</v>
      </c>
      <c r="D23" s="50">
        <v>5655046</v>
      </c>
      <c r="E23" s="50">
        <v>84835</v>
      </c>
      <c r="F23" s="50">
        <v>0</v>
      </c>
      <c r="G23" s="50">
        <v>96034238</v>
      </c>
      <c r="H23" s="50">
        <v>1251444</v>
      </c>
      <c r="I23" s="50">
        <v>126661</v>
      </c>
      <c r="J23" s="50">
        <v>1401378</v>
      </c>
      <c r="K23" s="50">
        <v>566512</v>
      </c>
      <c r="L23" s="50">
        <v>350985</v>
      </c>
      <c r="M23" s="50">
        <v>129845173</v>
      </c>
      <c r="N23" s="50">
        <v>254538702</v>
      </c>
      <c r="O23" s="51">
        <v>0.04289886848546923</v>
      </c>
      <c r="P23" s="51">
        <v>0.04</v>
      </c>
      <c r="Q23" s="50" t="str">
        <f>IF(O23&gt;P23,"ИӘ","ЖОҚ")</f>
        <v>ИӘ</v>
      </c>
      <c r="R23" s="51" t="s">
        <v>1</v>
      </c>
      <c r="S23" s="51" t="s">
        <v>1</v>
      </c>
      <c r="T23" s="113">
        <v>5.05</v>
      </c>
      <c r="U23" s="113">
        <v>17.72</v>
      </c>
      <c r="V23" s="113">
        <v>30.6</v>
      </c>
      <c r="W23" s="113">
        <v>9.81</v>
      </c>
      <c r="X23" s="50" t="str">
        <f>IF(V23&gt;W23,"ИӘ","ЖОҚ")</f>
        <v>ИӘ</v>
      </c>
      <c r="Y23" s="113">
        <v>3.57</v>
      </c>
      <c r="Z23" s="113">
        <v>14.81</v>
      </c>
      <c r="AA23" s="113">
        <v>27.37</v>
      </c>
      <c r="AB23" s="113">
        <v>13.88</v>
      </c>
      <c r="AC23" s="50" t="str">
        <f>IF(AA23&gt;AB23,"ИӘ","ЖОҚ")</f>
        <v>ИӘ</v>
      </c>
    </row>
    <row r="24" spans="1:29" s="17" customFormat="1" ht="47.25" customHeight="1">
      <c r="A24" s="84">
        <v>8</v>
      </c>
      <c r="B24" s="59" t="s">
        <v>39</v>
      </c>
      <c r="C24" s="59" t="s">
        <v>39</v>
      </c>
      <c r="D24" s="50">
        <v>229419</v>
      </c>
      <c r="E24" s="50">
        <v>4279</v>
      </c>
      <c r="F24" s="50">
        <v>0</v>
      </c>
      <c r="G24" s="50">
        <v>34826726</v>
      </c>
      <c r="H24" s="50">
        <v>456732</v>
      </c>
      <c r="I24" s="50">
        <v>31477</v>
      </c>
      <c r="J24" s="50">
        <v>122547</v>
      </c>
      <c r="K24" s="50">
        <v>570806</v>
      </c>
      <c r="L24" s="50">
        <v>24343</v>
      </c>
      <c r="M24" s="50">
        <v>46666689</v>
      </c>
      <c r="N24" s="50">
        <v>87221996</v>
      </c>
      <c r="O24" s="51">
        <v>0.004824426262596003</v>
      </c>
      <c r="P24" s="51">
        <v>0.04</v>
      </c>
      <c r="Q24" s="50" t="str">
        <f>IF(O24&gt;P24,"ИӘ","ЖОҚ")</f>
        <v>ЖОҚ</v>
      </c>
      <c r="R24" s="51" t="s">
        <v>1</v>
      </c>
      <c r="S24" s="51" t="s">
        <v>1</v>
      </c>
      <c r="T24" s="113">
        <v>9.87</v>
      </c>
      <c r="U24" s="113">
        <v>10.73</v>
      </c>
      <c r="V24" s="113">
        <v>15.48</v>
      </c>
      <c r="W24" s="113">
        <v>9.81</v>
      </c>
      <c r="X24" s="50" t="str">
        <f>IF(V24&gt;W24,"ИӘ","ЖОҚ")</f>
        <v>ИӘ</v>
      </c>
      <c r="Y24" s="113">
        <v>7.9</v>
      </c>
      <c r="Z24" s="113">
        <v>11.51</v>
      </c>
      <c r="AA24" s="113">
        <v>16.29</v>
      </c>
      <c r="AB24" s="113">
        <v>13.88</v>
      </c>
      <c r="AC24" s="50" t="str">
        <f>IF(AA24&gt;AB24,"ИӘ","ЖОҚ")</f>
        <v>ИӘ</v>
      </c>
    </row>
    <row r="25" spans="1:29" s="17" customFormat="1" ht="47.25" customHeight="1">
      <c r="A25" s="84">
        <v>9</v>
      </c>
      <c r="B25" s="59" t="s">
        <v>40</v>
      </c>
      <c r="C25" s="59" t="s">
        <v>40</v>
      </c>
      <c r="D25" s="50">
        <v>4955063</v>
      </c>
      <c r="E25" s="50">
        <v>153193</v>
      </c>
      <c r="F25" s="50">
        <v>0</v>
      </c>
      <c r="G25" s="50">
        <v>48217695</v>
      </c>
      <c r="H25" s="50">
        <v>390150</v>
      </c>
      <c r="I25" s="50">
        <v>29472</v>
      </c>
      <c r="J25" s="50">
        <v>360307</v>
      </c>
      <c r="K25" s="50">
        <v>183711</v>
      </c>
      <c r="L25" s="50">
        <v>257436</v>
      </c>
      <c r="M25" s="50">
        <v>58111531</v>
      </c>
      <c r="N25" s="50">
        <v>197902482</v>
      </c>
      <c r="O25" s="51">
        <v>0.082631965074195</v>
      </c>
      <c r="P25" s="51">
        <v>0.04</v>
      </c>
      <c r="Q25" s="50" t="str">
        <f>IF(O25&gt;P25,"ИӘ","ЖОҚ")</f>
        <v>ИӘ</v>
      </c>
      <c r="R25" s="51" t="s">
        <v>1</v>
      </c>
      <c r="S25" s="51" t="s">
        <v>1</v>
      </c>
      <c r="T25" s="113">
        <v>3.69</v>
      </c>
      <c r="U25" s="113">
        <v>13.53</v>
      </c>
      <c r="V25" s="113">
        <v>25.62</v>
      </c>
      <c r="W25" s="113">
        <v>9.81</v>
      </c>
      <c r="X25" s="50" t="str">
        <f>IF(V25&gt;W25,"ИӘ","ЖОҚ")</f>
        <v>ИӘ</v>
      </c>
      <c r="Y25" s="113">
        <v>3.12</v>
      </c>
      <c r="Z25" s="113">
        <v>12</v>
      </c>
      <c r="AA25" s="113">
        <v>23.92</v>
      </c>
      <c r="AB25" s="113">
        <v>13.88</v>
      </c>
      <c r="AC25" s="50" t="str">
        <f>IF(AA25&gt;AB25,"ИӘ","ЖОҚ")</f>
        <v>ИӘ</v>
      </c>
    </row>
    <row r="26" spans="1:29" s="17" customFormat="1" ht="47.25" customHeight="1">
      <c r="A26" s="98">
        <v>10</v>
      </c>
      <c r="B26" s="99" t="s">
        <v>41</v>
      </c>
      <c r="C26" s="99" t="s">
        <v>41</v>
      </c>
      <c r="D26" s="100">
        <v>2388443</v>
      </c>
      <c r="E26" s="100">
        <v>17119</v>
      </c>
      <c r="F26" s="100">
        <v>0</v>
      </c>
      <c r="G26" s="100">
        <v>26873653</v>
      </c>
      <c r="H26" s="100">
        <v>550748</v>
      </c>
      <c r="I26" s="100">
        <v>72510</v>
      </c>
      <c r="J26" s="100">
        <v>57673</v>
      </c>
      <c r="K26" s="100">
        <v>494756</v>
      </c>
      <c r="L26" s="100">
        <v>0</v>
      </c>
      <c r="M26" s="100">
        <v>38630523</v>
      </c>
      <c r="N26" s="100">
        <v>79679713</v>
      </c>
      <c r="O26" s="101">
        <v>0.061384724198530784</v>
      </c>
      <c r="P26" s="101">
        <v>0.04</v>
      </c>
      <c r="Q26" s="100" t="str">
        <f>IF(O26&gt;P26,"ИӘ","ЖОҚ")</f>
        <v>ИӘ</v>
      </c>
      <c r="R26" s="101" t="s">
        <v>1</v>
      </c>
      <c r="S26" s="101" t="s">
        <v>1</v>
      </c>
      <c r="T26" s="116">
        <v>3.67</v>
      </c>
      <c r="U26" s="116">
        <v>12.65</v>
      </c>
      <c r="V26" s="116">
        <v>30.66</v>
      </c>
      <c r="W26" s="116">
        <v>9.81</v>
      </c>
      <c r="X26" s="100" t="str">
        <f>IF(V26&gt;W26,"ИӘ","ЖОҚ")</f>
        <v>ИӘ</v>
      </c>
      <c r="Y26" s="116">
        <v>3.04</v>
      </c>
      <c r="Z26" s="116">
        <v>10.92</v>
      </c>
      <c r="AA26" s="116">
        <v>28.65</v>
      </c>
      <c r="AB26" s="116">
        <v>13.88</v>
      </c>
      <c r="AC26" s="100" t="str">
        <f>IF(AA26&gt;AB26,"ИӘ","ЖОҚ")</f>
        <v>ИӘ</v>
      </c>
    </row>
    <row r="27" spans="1:29" s="21" customFormat="1" ht="47.25" customHeight="1">
      <c r="A27" s="86" t="s">
        <v>22</v>
      </c>
      <c r="B27" s="86"/>
      <c r="C27" s="86"/>
      <c r="D27" s="41" t="s">
        <v>1</v>
      </c>
      <c r="E27" s="41" t="s">
        <v>1</v>
      </c>
      <c r="F27" s="41" t="s">
        <v>1</v>
      </c>
      <c r="G27" s="41" t="s">
        <v>1</v>
      </c>
      <c r="H27" s="41" t="s">
        <v>1</v>
      </c>
      <c r="I27" s="41" t="s">
        <v>1</v>
      </c>
      <c r="J27" s="41" t="s">
        <v>1</v>
      </c>
      <c r="K27" s="41" t="s">
        <v>1</v>
      </c>
      <c r="L27" s="41" t="s">
        <v>1</v>
      </c>
      <c r="M27" s="41" t="s">
        <v>1</v>
      </c>
      <c r="N27" s="41" t="s">
        <v>1</v>
      </c>
      <c r="O27" s="41" t="s">
        <v>1</v>
      </c>
      <c r="P27" s="42" t="s">
        <v>1</v>
      </c>
      <c r="Q27" s="42" t="s">
        <v>1</v>
      </c>
      <c r="R27" s="42" t="s">
        <v>1</v>
      </c>
      <c r="S27" s="42" t="s">
        <v>1</v>
      </c>
      <c r="T27" s="117">
        <v>3.27</v>
      </c>
      <c r="U27" s="117">
        <v>11.32</v>
      </c>
      <c r="V27" s="117">
        <v>20.12</v>
      </c>
      <c r="W27" s="42" t="s">
        <v>1</v>
      </c>
      <c r="X27" s="42" t="s">
        <v>1</v>
      </c>
      <c r="Y27" s="117">
        <v>3.04</v>
      </c>
      <c r="Z27" s="117">
        <v>10.38</v>
      </c>
      <c r="AA27" s="117">
        <v>19.07</v>
      </c>
      <c r="AB27" s="42" t="s">
        <v>1</v>
      </c>
      <c r="AC27" s="42" t="s">
        <v>1</v>
      </c>
    </row>
    <row r="28" spans="1:29" s="21" customFormat="1" ht="47.25" customHeight="1">
      <c r="A28" s="87" t="s">
        <v>23</v>
      </c>
      <c r="B28" s="87"/>
      <c r="C28" s="87"/>
      <c r="D28" s="71" t="s">
        <v>1</v>
      </c>
      <c r="E28" s="71" t="s">
        <v>1</v>
      </c>
      <c r="F28" s="71" t="s">
        <v>1</v>
      </c>
      <c r="G28" s="71" t="s">
        <v>1</v>
      </c>
      <c r="H28" s="71" t="s">
        <v>1</v>
      </c>
      <c r="I28" s="71" t="s">
        <v>1</v>
      </c>
      <c r="J28" s="71" t="s">
        <v>1</v>
      </c>
      <c r="K28" s="71" t="s">
        <v>1</v>
      </c>
      <c r="L28" s="71" t="s">
        <v>1</v>
      </c>
      <c r="M28" s="71" t="s">
        <v>1</v>
      </c>
      <c r="N28" s="71" t="s">
        <v>1</v>
      </c>
      <c r="O28" s="71" t="s">
        <v>1</v>
      </c>
      <c r="P28" s="73" t="s">
        <v>1</v>
      </c>
      <c r="Q28" s="73" t="s">
        <v>1</v>
      </c>
      <c r="R28" s="73" t="s">
        <v>1</v>
      </c>
      <c r="S28" s="73" t="s">
        <v>1</v>
      </c>
      <c r="T28" s="114" t="s">
        <v>71</v>
      </c>
      <c r="U28" s="114" t="s">
        <v>71</v>
      </c>
      <c r="V28" s="115">
        <v>19.63</v>
      </c>
      <c r="W28" s="73" t="s">
        <v>1</v>
      </c>
      <c r="X28" s="73" t="s">
        <v>1</v>
      </c>
      <c r="Y28" s="114" t="s">
        <v>71</v>
      </c>
      <c r="Z28" s="114" t="s">
        <v>71</v>
      </c>
      <c r="AA28" s="115">
        <v>19.84</v>
      </c>
      <c r="AB28" s="73" t="s">
        <v>1</v>
      </c>
      <c r="AC28" s="73" t="s">
        <v>1</v>
      </c>
    </row>
    <row r="29" spans="1:24" s="21" customFormat="1" ht="21" customHeight="1">
      <c r="A29" s="22" t="s">
        <v>24</v>
      </c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5"/>
      <c r="W29" s="24"/>
      <c r="X29" s="24"/>
    </row>
    <row r="30" spans="1:4" ht="18.75" customHeight="1">
      <c r="A30" s="22"/>
      <c r="B30" s="22"/>
      <c r="C30" s="22"/>
      <c r="D30" s="22"/>
    </row>
  </sheetData>
  <sheetProtection/>
  <mergeCells count="70">
    <mergeCell ref="A9:AC9"/>
    <mergeCell ref="AB17:AB18"/>
    <mergeCell ref="Z12:Z13"/>
    <mergeCell ref="AA12:AA13"/>
    <mergeCell ref="AB12:AB13"/>
    <mergeCell ref="Y12:Y13"/>
    <mergeCell ref="Y15:Y16"/>
    <mergeCell ref="Z15:Z16"/>
    <mergeCell ref="AB15:AB16"/>
    <mergeCell ref="H12:K12"/>
    <mergeCell ref="U12:U13"/>
    <mergeCell ref="T12:T13"/>
    <mergeCell ref="Q12:Q13"/>
    <mergeCell ref="D11:S11"/>
    <mergeCell ref="M12:M13"/>
    <mergeCell ref="N12:N13"/>
    <mergeCell ref="G12:G13"/>
    <mergeCell ref="P12:P13"/>
    <mergeCell ref="F12:F13"/>
    <mergeCell ref="O12:O13"/>
    <mergeCell ref="AA15:AA16"/>
    <mergeCell ref="Y17:Y18"/>
    <mergeCell ref="Z17:Z18"/>
    <mergeCell ref="AA17:AA18"/>
    <mergeCell ref="X15:X16"/>
    <mergeCell ref="X17:X18"/>
    <mergeCell ref="V15:V16"/>
    <mergeCell ref="B20:C20"/>
    <mergeCell ref="B21:C21"/>
    <mergeCell ref="T17:T18"/>
    <mergeCell ref="U15:U16"/>
    <mergeCell ref="S15:S16"/>
    <mergeCell ref="R15:R16"/>
    <mergeCell ref="R17:R18"/>
    <mergeCell ref="B16:C16"/>
    <mergeCell ref="A28:C28"/>
    <mergeCell ref="A11:A13"/>
    <mergeCell ref="S12:S13"/>
    <mergeCell ref="E12:E13"/>
    <mergeCell ref="A15:A16"/>
    <mergeCell ref="R12:R13"/>
    <mergeCell ref="D12:D13"/>
    <mergeCell ref="B11:C13"/>
    <mergeCell ref="A17:A18"/>
    <mergeCell ref="A27:C27"/>
    <mergeCell ref="B23:C23"/>
    <mergeCell ref="L12:L13"/>
    <mergeCell ref="B24:C24"/>
    <mergeCell ref="B14:C14"/>
    <mergeCell ref="B15:C15"/>
    <mergeCell ref="B26:C26"/>
    <mergeCell ref="B25:C25"/>
    <mergeCell ref="B19:C19"/>
    <mergeCell ref="B22:C22"/>
    <mergeCell ref="W17:W18"/>
    <mergeCell ref="B18:C18"/>
    <mergeCell ref="B17:C17"/>
    <mergeCell ref="U17:U18"/>
    <mergeCell ref="S17:S18"/>
    <mergeCell ref="V17:V18"/>
    <mergeCell ref="X12:X13"/>
    <mergeCell ref="T11:X11"/>
    <mergeCell ref="Y11:AC11"/>
    <mergeCell ref="AC12:AC13"/>
    <mergeCell ref="AC15:AC16"/>
    <mergeCell ref="AC17:AC18"/>
    <mergeCell ref="W12:W13"/>
    <mergeCell ref="V12:V13"/>
    <mergeCell ref="W15:W16"/>
    <mergeCell ref="T15:T16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B29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1" width="7.625" style="4" customWidth="1"/>
    <col min="2" max="2" width="44.25390625" style="4" customWidth="1"/>
    <col min="3" max="11" width="16.00390625" style="5" customWidth="1"/>
    <col min="12" max="13" width="18.75390625" style="5" customWidth="1"/>
    <col min="14" max="17" width="15.375" style="5" customWidth="1"/>
    <col min="18" max="18" width="15.00390625" style="5" customWidth="1"/>
    <col min="19" max="19" width="17.875" style="5" customWidth="1"/>
    <col min="20" max="20" width="19.25390625" style="5" customWidth="1"/>
    <col min="21" max="21" width="18.75390625" style="5" customWidth="1"/>
    <col min="22" max="22" width="16.75390625" style="5" customWidth="1"/>
    <col min="23" max="23" width="17.625" style="5" customWidth="1"/>
    <col min="24" max="24" width="19.75390625" style="5" customWidth="1"/>
    <col min="25" max="25" width="19.625" style="5" customWidth="1"/>
    <col min="26" max="26" width="18.25390625" style="5" customWidth="1"/>
    <col min="27" max="27" width="15.875" style="5" customWidth="1"/>
    <col min="28" max="28" width="14.00390625" style="5" customWidth="1"/>
    <col min="29" max="16384" width="9.125" style="5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28" ht="42" customHeight="1">
      <c r="A9" s="6" t="s">
        <v>79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3:28" ht="15.75">
      <c r="C10" s="7"/>
      <c r="D10" s="7"/>
      <c r="E10" s="7"/>
      <c r="F10" s="7"/>
      <c r="G10" s="7"/>
      <c r="H10" s="7"/>
      <c r="I10" s="7"/>
      <c r="J10" s="7"/>
      <c r="K10" s="7"/>
      <c r="R10" s="8"/>
      <c r="S10" s="8"/>
      <c r="T10" s="8"/>
      <c r="AB10" s="9" t="s">
        <v>25</v>
      </c>
    </row>
    <row r="11" spans="1:28" ht="45.75" customHeight="1">
      <c r="A11" s="10" t="s">
        <v>2</v>
      </c>
      <c r="B11" s="10" t="s">
        <v>3</v>
      </c>
      <c r="C11" s="11" t="s">
        <v>4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 t="s">
        <v>27</v>
      </c>
      <c r="T11" s="13"/>
      <c r="U11" s="13"/>
      <c r="V11" s="13"/>
      <c r="W11" s="14"/>
      <c r="X11" s="12" t="s">
        <v>28</v>
      </c>
      <c r="Y11" s="13"/>
      <c r="Z11" s="13"/>
      <c r="AA11" s="13"/>
      <c r="AB11" s="14"/>
    </row>
    <row r="12" spans="1:28" ht="18.75" customHeight="1">
      <c r="A12" s="10"/>
      <c r="B12" s="10"/>
      <c r="C12" s="10" t="s">
        <v>5</v>
      </c>
      <c r="D12" s="10" t="s">
        <v>6</v>
      </c>
      <c r="E12" s="10" t="s">
        <v>26</v>
      </c>
      <c r="F12" s="10" t="s">
        <v>7</v>
      </c>
      <c r="G12" s="11" t="s">
        <v>8</v>
      </c>
      <c r="H12" s="11"/>
      <c r="I12" s="11"/>
      <c r="J12" s="11"/>
      <c r="K12" s="10" t="s">
        <v>9</v>
      </c>
      <c r="L12" s="10" t="s">
        <v>10</v>
      </c>
      <c r="M12" s="10" t="s">
        <v>11</v>
      </c>
      <c r="N12" s="10" t="s">
        <v>12</v>
      </c>
      <c r="O12" s="10" t="s">
        <v>13</v>
      </c>
      <c r="P12" s="10" t="s">
        <v>14</v>
      </c>
      <c r="Q12" s="10" t="s">
        <v>15</v>
      </c>
      <c r="R12" s="10" t="s">
        <v>16</v>
      </c>
      <c r="S12" s="1" t="s">
        <v>78</v>
      </c>
      <c r="T12" s="1" t="s">
        <v>77</v>
      </c>
      <c r="U12" s="1" t="s">
        <v>76</v>
      </c>
      <c r="V12" s="1" t="s">
        <v>17</v>
      </c>
      <c r="W12" s="2" t="s">
        <v>29</v>
      </c>
      <c r="X12" s="1" t="s">
        <v>78</v>
      </c>
      <c r="Y12" s="1" t="s">
        <v>77</v>
      </c>
      <c r="Z12" s="1" t="s">
        <v>76</v>
      </c>
      <c r="AA12" s="1" t="s">
        <v>17</v>
      </c>
      <c r="AB12" s="2" t="s">
        <v>29</v>
      </c>
    </row>
    <row r="13" spans="1:28" s="17" customFormat="1" ht="72" customHeight="1">
      <c r="A13" s="10"/>
      <c r="B13" s="10"/>
      <c r="C13" s="10"/>
      <c r="D13" s="10"/>
      <c r="E13" s="10"/>
      <c r="F13" s="10"/>
      <c r="G13" s="15" t="s">
        <v>18</v>
      </c>
      <c r="H13" s="15" t="s">
        <v>19</v>
      </c>
      <c r="I13" s="16" t="s">
        <v>20</v>
      </c>
      <c r="J13" s="16" t="s">
        <v>21</v>
      </c>
      <c r="K13" s="10"/>
      <c r="L13" s="10"/>
      <c r="M13" s="10"/>
      <c r="N13" s="10"/>
      <c r="O13" s="10"/>
      <c r="P13" s="10"/>
      <c r="Q13" s="10"/>
      <c r="R13" s="10"/>
      <c r="S13" s="1"/>
      <c r="T13" s="1"/>
      <c r="U13" s="1"/>
      <c r="V13" s="1"/>
      <c r="W13" s="3"/>
      <c r="X13" s="1"/>
      <c r="Y13" s="1"/>
      <c r="Z13" s="1"/>
      <c r="AA13" s="1"/>
      <c r="AB13" s="3"/>
    </row>
    <row r="14" spans="1:28" s="17" customFormat="1" ht="24" customHeight="1">
      <c r="A14" s="18">
        <v>1</v>
      </c>
      <c r="B14" s="19">
        <v>2</v>
      </c>
      <c r="C14" s="18">
        <v>3</v>
      </c>
      <c r="D14" s="18">
        <v>4</v>
      </c>
      <c r="E14" s="18"/>
      <c r="F14" s="18">
        <v>5</v>
      </c>
      <c r="G14" s="18">
        <v>6</v>
      </c>
      <c r="H14" s="18">
        <v>7</v>
      </c>
      <c r="I14" s="18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8">
        <v>14</v>
      </c>
      <c r="P14" s="18"/>
      <c r="Q14" s="18">
        <v>15</v>
      </c>
      <c r="R14" s="18">
        <v>16</v>
      </c>
      <c r="S14" s="18">
        <v>17</v>
      </c>
      <c r="T14" s="18">
        <v>18</v>
      </c>
      <c r="U14" s="18">
        <v>19</v>
      </c>
      <c r="V14" s="18">
        <v>20</v>
      </c>
      <c r="W14" s="18">
        <v>21</v>
      </c>
      <c r="X14" s="18">
        <v>22</v>
      </c>
      <c r="Y14" s="18">
        <v>23</v>
      </c>
      <c r="Z14" s="18">
        <v>24</v>
      </c>
      <c r="AA14" s="18">
        <v>25</v>
      </c>
      <c r="AB14" s="18">
        <v>26</v>
      </c>
    </row>
    <row r="15" spans="1:28" s="20" customFormat="1" ht="47.25" customHeight="1">
      <c r="A15" s="82">
        <v>1</v>
      </c>
      <c r="B15" s="118" t="s">
        <v>30</v>
      </c>
      <c r="C15" s="41">
        <v>5893817</v>
      </c>
      <c r="D15" s="41">
        <v>1134536</v>
      </c>
      <c r="E15" s="41">
        <v>0</v>
      </c>
      <c r="F15" s="41">
        <v>157110269</v>
      </c>
      <c r="G15" s="41">
        <v>782199</v>
      </c>
      <c r="H15" s="41">
        <v>49585</v>
      </c>
      <c r="I15" s="41">
        <v>1487889</v>
      </c>
      <c r="J15" s="41">
        <v>3131861</v>
      </c>
      <c r="K15" s="41">
        <v>109394</v>
      </c>
      <c r="L15" s="41">
        <f>F15+(G15+H15+I15+J15)*10+K15</f>
        <v>211735003</v>
      </c>
      <c r="M15" s="41">
        <v>421235729</v>
      </c>
      <c r="N15" s="42">
        <f>(C15-(D15+E15))/L15</f>
        <v>0.02247753528026729</v>
      </c>
      <c r="O15" s="42">
        <v>0.012</v>
      </c>
      <c r="P15" s="41" t="str">
        <f>IF(N15&gt;O15,"ИӘ","ЖОҚ")</f>
        <v>ИӘ</v>
      </c>
      <c r="Q15" s="43">
        <f>N15+N16</f>
        <v>0.07571398014417252</v>
      </c>
      <c r="R15" s="44" t="str">
        <f>IF(Q15&gt;=0.04,"ИӘ","ЖОҚ")</f>
        <v>ИӘ</v>
      </c>
      <c r="S15" s="90" t="s">
        <v>0</v>
      </c>
      <c r="T15" s="90" t="s">
        <v>0</v>
      </c>
      <c r="U15" s="90" t="s">
        <v>0</v>
      </c>
      <c r="V15" s="90" t="s">
        <v>0</v>
      </c>
      <c r="W15" s="45" t="s">
        <v>0</v>
      </c>
      <c r="X15" s="119">
        <v>2.71</v>
      </c>
      <c r="Y15" s="119">
        <v>7.51</v>
      </c>
      <c r="Z15" s="119">
        <v>13.08</v>
      </c>
      <c r="AA15" s="119">
        <v>15.9</v>
      </c>
      <c r="AB15" s="44" t="str">
        <f>IF(Z15&gt;AA15,"ИӘ","ЖОҚ")</f>
        <v>ЖОҚ</v>
      </c>
    </row>
    <row r="16" spans="1:28" s="17" customFormat="1" ht="47.25" customHeight="1">
      <c r="A16" s="83"/>
      <c r="B16" s="120" t="s">
        <v>31</v>
      </c>
      <c r="C16" s="50">
        <v>11889379</v>
      </c>
      <c r="D16" s="50">
        <v>586488</v>
      </c>
      <c r="E16" s="50">
        <v>0</v>
      </c>
      <c r="F16" s="50">
        <v>157110270</v>
      </c>
      <c r="G16" s="50">
        <v>782199</v>
      </c>
      <c r="H16" s="50">
        <v>49585</v>
      </c>
      <c r="I16" s="50">
        <v>1487889</v>
      </c>
      <c r="J16" s="50">
        <v>3131861</v>
      </c>
      <c r="K16" s="50">
        <v>689300</v>
      </c>
      <c r="L16" s="50">
        <f>F16+(G16+H16+I16+J16)*10+K16</f>
        <v>212314910</v>
      </c>
      <c r="M16" s="50">
        <v>421235729</v>
      </c>
      <c r="N16" s="51">
        <f>(C16-(D16+E16))/L16</f>
        <v>0.053236444863905226</v>
      </c>
      <c r="O16" s="51">
        <v>0.027999999999999997</v>
      </c>
      <c r="P16" s="50" t="str">
        <f>IF(N16&gt;O16,"ИӘ","ЖОҚ")</f>
        <v>ИӘ</v>
      </c>
      <c r="Q16" s="52"/>
      <c r="R16" s="53"/>
      <c r="S16" s="92"/>
      <c r="T16" s="92"/>
      <c r="U16" s="92"/>
      <c r="V16" s="92"/>
      <c r="W16" s="55"/>
      <c r="X16" s="121"/>
      <c r="Y16" s="122"/>
      <c r="Z16" s="121"/>
      <c r="AA16" s="122"/>
      <c r="AB16" s="53"/>
    </row>
    <row r="17" spans="1:28" ht="60" customHeight="1">
      <c r="A17" s="58">
        <v>2</v>
      </c>
      <c r="B17" s="123" t="s">
        <v>32</v>
      </c>
      <c r="C17" s="50">
        <v>3002907</v>
      </c>
      <c r="D17" s="50">
        <v>54802</v>
      </c>
      <c r="E17" s="50">
        <v>0</v>
      </c>
      <c r="F17" s="50">
        <v>57536899</v>
      </c>
      <c r="G17" s="50">
        <v>591736</v>
      </c>
      <c r="H17" s="50">
        <v>133673</v>
      </c>
      <c r="I17" s="50">
        <v>2445589</v>
      </c>
      <c r="J17" s="50">
        <v>729570</v>
      </c>
      <c r="K17" s="50">
        <v>390574</v>
      </c>
      <c r="L17" s="50">
        <f>F17+(G17+H17+I17+J17)*10+K17</f>
        <v>96933153</v>
      </c>
      <c r="M17" s="50">
        <v>326690363</v>
      </c>
      <c r="N17" s="51">
        <f>(C17-(D17+E17))/L17</f>
        <v>0.030413794545608146</v>
      </c>
      <c r="O17" s="51">
        <v>0.008</v>
      </c>
      <c r="P17" s="50" t="str">
        <f>IF(N17&gt;O17,"ИӘ","ЖОҚ")</f>
        <v>ИӘ</v>
      </c>
      <c r="Q17" s="52">
        <f>N17+N18</f>
        <v>0.11150808227604028</v>
      </c>
      <c r="R17" s="53" t="str">
        <f>IF(Q17&gt;=0.04,"ИӘ","ЖОҚ")</f>
        <v>ИӘ</v>
      </c>
      <c r="S17" s="121">
        <v>4.41</v>
      </c>
      <c r="T17" s="121">
        <v>14.94</v>
      </c>
      <c r="U17" s="121">
        <v>34.1</v>
      </c>
      <c r="V17" s="121">
        <v>11.42</v>
      </c>
      <c r="W17" s="53" t="str">
        <f>IF(U17&gt;V17,"ИӘ","ЖОҚ")</f>
        <v>ИӘ</v>
      </c>
      <c r="X17" s="121">
        <v>1.6</v>
      </c>
      <c r="Y17" s="121">
        <v>11.16</v>
      </c>
      <c r="Z17" s="121">
        <v>29.69</v>
      </c>
      <c r="AA17" s="121">
        <v>15.9</v>
      </c>
      <c r="AB17" s="53" t="str">
        <f>IF(Z17&gt;AA17,"ИӘ","ЖОҚ")</f>
        <v>ИӘ</v>
      </c>
    </row>
    <row r="18" spans="1:28" s="17" customFormat="1" ht="47.25" customHeight="1">
      <c r="A18" s="58"/>
      <c r="B18" s="120" t="s">
        <v>33</v>
      </c>
      <c r="C18" s="50">
        <v>8156104</v>
      </c>
      <c r="D18" s="50">
        <v>295379</v>
      </c>
      <c r="E18" s="50">
        <v>0</v>
      </c>
      <c r="F18" s="50">
        <v>57536899</v>
      </c>
      <c r="G18" s="50">
        <v>591735</v>
      </c>
      <c r="H18" s="50">
        <v>133673</v>
      </c>
      <c r="I18" s="50">
        <v>2445589</v>
      </c>
      <c r="J18" s="50">
        <v>729571</v>
      </c>
      <c r="K18" s="50">
        <v>390574</v>
      </c>
      <c r="L18" s="50">
        <f>F18+(G18+H18+I18+J18)*10+K18</f>
        <v>96933153</v>
      </c>
      <c r="M18" s="50">
        <v>326690362</v>
      </c>
      <c r="N18" s="51">
        <f>(C18-(D18+E18))/L18</f>
        <v>0.08109428773043213</v>
      </c>
      <c r="O18" s="51">
        <v>0.032</v>
      </c>
      <c r="P18" s="50" t="str">
        <f>IF(N18&gt;O18,"ИӘ","ЖОҚ")</f>
        <v>ИӘ</v>
      </c>
      <c r="Q18" s="52"/>
      <c r="R18" s="53"/>
      <c r="S18" s="121"/>
      <c r="T18" s="121"/>
      <c r="U18" s="121"/>
      <c r="V18" s="121"/>
      <c r="W18" s="53"/>
      <c r="X18" s="122"/>
      <c r="Y18" s="122"/>
      <c r="Z18" s="122"/>
      <c r="AA18" s="122"/>
      <c r="AB18" s="53"/>
    </row>
    <row r="19" spans="1:28" s="17" customFormat="1" ht="47.25" customHeight="1">
      <c r="A19" s="84">
        <v>3</v>
      </c>
      <c r="B19" s="123" t="s">
        <v>34</v>
      </c>
      <c r="C19" s="50">
        <v>3750702</v>
      </c>
      <c r="D19" s="50">
        <v>214242</v>
      </c>
      <c r="E19" s="50">
        <v>0</v>
      </c>
      <c r="F19" s="50">
        <v>40028908</v>
      </c>
      <c r="G19" s="50">
        <v>696940</v>
      </c>
      <c r="H19" s="50">
        <v>58131</v>
      </c>
      <c r="I19" s="50">
        <v>618423</v>
      </c>
      <c r="J19" s="50">
        <v>217703</v>
      </c>
      <c r="K19" s="50">
        <v>19937</v>
      </c>
      <c r="L19" s="50">
        <f>F19+(G19+H19+I19+J19)*10+K19</f>
        <v>55960815</v>
      </c>
      <c r="M19" s="50">
        <v>96508524</v>
      </c>
      <c r="N19" s="51">
        <f>(C19-(D19+E19))/L19</f>
        <v>0.06319529120510486</v>
      </c>
      <c r="O19" s="51">
        <v>0.04</v>
      </c>
      <c r="P19" s="50" t="str">
        <f>IF(N19&gt;O19,"ИӘ","ЖОҚ")</f>
        <v>ИӘ</v>
      </c>
      <c r="Q19" s="51" t="s">
        <v>1</v>
      </c>
      <c r="R19" s="51" t="s">
        <v>1</v>
      </c>
      <c r="S19" s="124">
        <v>4.56</v>
      </c>
      <c r="T19" s="124">
        <v>9.08</v>
      </c>
      <c r="U19" s="124">
        <v>21.34</v>
      </c>
      <c r="V19" s="124">
        <v>11.42</v>
      </c>
      <c r="W19" s="50" t="str">
        <f>IF(U19&gt;V19,"ИӘ","ЖОҚ")</f>
        <v>ИӘ</v>
      </c>
      <c r="X19" s="124">
        <v>4.37</v>
      </c>
      <c r="Y19" s="124">
        <v>9.82</v>
      </c>
      <c r="Z19" s="124">
        <v>22.16</v>
      </c>
      <c r="AA19" s="124">
        <v>15.9</v>
      </c>
      <c r="AB19" s="50" t="str">
        <f>IF(Z19&gt;AA19,"ИӘ","ЖОҚ")</f>
        <v>ИӘ</v>
      </c>
    </row>
    <row r="20" spans="1:28" s="17" customFormat="1" ht="51" customHeight="1">
      <c r="A20" s="84">
        <v>4</v>
      </c>
      <c r="B20" s="123" t="s">
        <v>36</v>
      </c>
      <c r="C20" s="50">
        <v>41090740</v>
      </c>
      <c r="D20" s="50">
        <v>1458211</v>
      </c>
      <c r="E20" s="50">
        <v>0</v>
      </c>
      <c r="F20" s="50">
        <v>158682311</v>
      </c>
      <c r="G20" s="50">
        <v>535929</v>
      </c>
      <c r="H20" s="50">
        <v>180083</v>
      </c>
      <c r="I20" s="50">
        <v>11135924</v>
      </c>
      <c r="J20" s="50">
        <v>1787996</v>
      </c>
      <c r="K20" s="50">
        <v>3085473</v>
      </c>
      <c r="L20" s="50">
        <f>F20+(G20+H20+I20+J20)*10+K20</f>
        <v>298167104</v>
      </c>
      <c r="M20" s="50">
        <v>1165381418</v>
      </c>
      <c r="N20" s="51">
        <f>(C20-(D20+E20))/L20</f>
        <v>0.13292052834909648</v>
      </c>
      <c r="O20" s="51">
        <v>0.04</v>
      </c>
      <c r="P20" s="50" t="str">
        <f>IF(N20&gt;O20,"ИӘ","ЖОҚ")</f>
        <v>ИӘ</v>
      </c>
      <c r="Q20" s="51" t="s">
        <v>1</v>
      </c>
      <c r="R20" s="51" t="s">
        <v>1</v>
      </c>
      <c r="S20" s="124">
        <v>2.9</v>
      </c>
      <c r="T20" s="124">
        <v>10.15</v>
      </c>
      <c r="U20" s="124">
        <v>23.22</v>
      </c>
      <c r="V20" s="124">
        <v>11.42</v>
      </c>
      <c r="W20" s="50" t="str">
        <f>IF(U20&gt;V20,"ИӘ","ЖОҚ")</f>
        <v>ИӘ</v>
      </c>
      <c r="X20" s="124">
        <v>4.33</v>
      </c>
      <c r="Y20" s="124">
        <v>10.06</v>
      </c>
      <c r="Z20" s="124">
        <v>23.11</v>
      </c>
      <c r="AA20" s="124">
        <v>15.9</v>
      </c>
      <c r="AB20" s="50" t="str">
        <f>IF(Z20&gt;AA20,"ИӘ","ЖОҚ")</f>
        <v>ИӘ</v>
      </c>
    </row>
    <row r="21" spans="1:28" s="17" customFormat="1" ht="47.25" customHeight="1">
      <c r="A21" s="84">
        <v>5</v>
      </c>
      <c r="B21" s="123" t="s">
        <v>37</v>
      </c>
      <c r="C21" s="50">
        <v>3267051</v>
      </c>
      <c r="D21" s="50">
        <v>37665</v>
      </c>
      <c r="E21" s="50">
        <v>0</v>
      </c>
      <c r="F21" s="50">
        <v>25825218</v>
      </c>
      <c r="G21" s="50">
        <v>866218</v>
      </c>
      <c r="H21" s="50">
        <v>67326</v>
      </c>
      <c r="I21" s="50">
        <v>477</v>
      </c>
      <c r="J21" s="50">
        <v>82553</v>
      </c>
      <c r="K21" s="50">
        <v>191366</v>
      </c>
      <c r="L21" s="50">
        <f>F21+(G21+H21+I21+J21)*10+K21</f>
        <v>36182324</v>
      </c>
      <c r="M21" s="50">
        <v>151675118</v>
      </c>
      <c r="N21" s="51">
        <f>(C21-(D21+E21))/L21</f>
        <v>0.08925313918475773</v>
      </c>
      <c r="O21" s="51">
        <v>0.04</v>
      </c>
      <c r="P21" s="50" t="str">
        <f>IF(N21&gt;O21,"ИӘ","ЖОҚ")</f>
        <v>ИӘ</v>
      </c>
      <c r="Q21" s="51" t="s">
        <v>1</v>
      </c>
      <c r="R21" s="51" t="s">
        <v>1</v>
      </c>
      <c r="S21" s="124">
        <v>4.56</v>
      </c>
      <c r="T21" s="124">
        <v>15.27</v>
      </c>
      <c r="U21" s="124">
        <v>30.5</v>
      </c>
      <c r="V21" s="124">
        <v>11.42</v>
      </c>
      <c r="W21" s="50" t="str">
        <f>IF(U21&gt;V21,"ИӘ","ЖОҚ")</f>
        <v>ИӘ</v>
      </c>
      <c r="X21" s="124">
        <v>1.1</v>
      </c>
      <c r="Y21" s="124">
        <v>12.95</v>
      </c>
      <c r="Z21" s="124">
        <v>27.87</v>
      </c>
      <c r="AA21" s="124">
        <v>15.9</v>
      </c>
      <c r="AB21" s="50" t="str">
        <f>IF(Z21&gt;AA21,"ИӘ","ЖОҚ")</f>
        <v>ИӘ</v>
      </c>
    </row>
    <row r="22" spans="1:28" s="17" customFormat="1" ht="47.25" customHeight="1">
      <c r="A22" s="84">
        <v>6</v>
      </c>
      <c r="B22" s="123" t="s">
        <v>38</v>
      </c>
      <c r="C22" s="50">
        <v>5899789</v>
      </c>
      <c r="D22" s="50">
        <v>126675</v>
      </c>
      <c r="E22" s="50">
        <v>0</v>
      </c>
      <c r="F22" s="50">
        <v>92949950</v>
      </c>
      <c r="G22" s="50">
        <v>1240390</v>
      </c>
      <c r="H22" s="50">
        <v>127178</v>
      </c>
      <c r="I22" s="50">
        <v>1358500</v>
      </c>
      <c r="J22" s="50">
        <v>557134</v>
      </c>
      <c r="K22" s="50">
        <v>350985</v>
      </c>
      <c r="L22" s="50">
        <f>F22+(G22+H22+I22+J22)*10+K22</f>
        <v>126132955</v>
      </c>
      <c r="M22" s="50">
        <v>258313040</v>
      </c>
      <c r="N22" s="51">
        <f>(C22-(D22+E22))/L22</f>
        <v>0.04577006857565495</v>
      </c>
      <c r="O22" s="51">
        <v>0.04</v>
      </c>
      <c r="P22" s="50" t="str">
        <f>IF(N22&gt;O22,"ИӘ","ЖОҚ")</f>
        <v>ИӘ</v>
      </c>
      <c r="Q22" s="51" t="s">
        <v>1</v>
      </c>
      <c r="R22" s="51" t="s">
        <v>1</v>
      </c>
      <c r="S22" s="124">
        <v>5.33</v>
      </c>
      <c r="T22" s="124">
        <v>18.01</v>
      </c>
      <c r="U22" s="124">
        <v>31.34</v>
      </c>
      <c r="V22" s="124">
        <v>11.42</v>
      </c>
      <c r="W22" s="50" t="str">
        <f>IF(U22&gt;V22,"ИӘ","ЖОҚ")</f>
        <v>ИӘ</v>
      </c>
      <c r="X22" s="124">
        <v>3.67</v>
      </c>
      <c r="Y22" s="124">
        <v>14.55</v>
      </c>
      <c r="Z22" s="124">
        <v>27.49</v>
      </c>
      <c r="AA22" s="124">
        <v>15.9</v>
      </c>
      <c r="AB22" s="50" t="str">
        <f>IF(Z22&gt;AA22,"ИӘ","ЖОҚ")</f>
        <v>ИӘ</v>
      </c>
    </row>
    <row r="23" spans="1:28" s="17" customFormat="1" ht="47.25" customHeight="1">
      <c r="A23" s="84">
        <v>7</v>
      </c>
      <c r="B23" s="123" t="s">
        <v>39</v>
      </c>
      <c r="C23" s="50">
        <v>259065</v>
      </c>
      <c r="D23" s="50">
        <v>3737</v>
      </c>
      <c r="E23" s="50">
        <v>0</v>
      </c>
      <c r="F23" s="50">
        <v>35939301</v>
      </c>
      <c r="G23" s="50">
        <v>413942</v>
      </c>
      <c r="H23" s="50">
        <v>22864</v>
      </c>
      <c r="I23" s="50">
        <v>123439</v>
      </c>
      <c r="J23" s="50">
        <v>562697</v>
      </c>
      <c r="K23" s="50">
        <v>24343</v>
      </c>
      <c r="L23" s="50">
        <f>F23+(G23+H23+I23+J23)*10+K23</f>
        <v>47193064</v>
      </c>
      <c r="M23" s="50">
        <v>88326251</v>
      </c>
      <c r="N23" s="51">
        <f>(C23-(D23+E23))/L23</f>
        <v>0.005410286562449092</v>
      </c>
      <c r="O23" s="51">
        <v>0.04</v>
      </c>
      <c r="P23" s="50" t="str">
        <f>IF(N23&gt;O23,"ИӘ","ЖОҚ")</f>
        <v>ЖОҚ</v>
      </c>
      <c r="Q23" s="51" t="s">
        <v>1</v>
      </c>
      <c r="R23" s="51" t="s">
        <v>1</v>
      </c>
      <c r="S23" s="124">
        <v>9.13</v>
      </c>
      <c r="T23" s="124">
        <v>10.75</v>
      </c>
      <c r="U23" s="124">
        <v>16.32</v>
      </c>
      <c r="V23" s="124">
        <v>11.42</v>
      </c>
      <c r="W23" s="50" t="str">
        <f>IF(U23&gt;V23,"ИӘ","ЖОҚ")</f>
        <v>ИӘ</v>
      </c>
      <c r="X23" s="124">
        <v>9.04</v>
      </c>
      <c r="Y23" s="124">
        <v>11.8</v>
      </c>
      <c r="Z23" s="124">
        <v>17.42</v>
      </c>
      <c r="AA23" s="124">
        <v>15.9</v>
      </c>
      <c r="AB23" s="50" t="str">
        <f>IF(Z23&gt;AA23,"ИӘ","ЖОҚ")</f>
        <v>ИӘ</v>
      </c>
    </row>
    <row r="24" spans="1:28" s="17" customFormat="1" ht="47.25" customHeight="1">
      <c r="A24" s="84">
        <v>8</v>
      </c>
      <c r="B24" s="123" t="s">
        <v>40</v>
      </c>
      <c r="C24" s="50">
        <v>5057455</v>
      </c>
      <c r="D24" s="50">
        <v>149535</v>
      </c>
      <c r="E24" s="50">
        <v>0</v>
      </c>
      <c r="F24" s="50">
        <v>42741214</v>
      </c>
      <c r="G24" s="50">
        <v>478063</v>
      </c>
      <c r="H24" s="50">
        <v>50507</v>
      </c>
      <c r="I24" s="50">
        <v>446360</v>
      </c>
      <c r="J24" s="50">
        <v>185582</v>
      </c>
      <c r="K24" s="50">
        <v>257436</v>
      </c>
      <c r="L24" s="50">
        <f>F24+(G24+H24+I24+J24)*10+K24</f>
        <v>54603770</v>
      </c>
      <c r="M24" s="50">
        <v>200578643</v>
      </c>
      <c r="N24" s="51">
        <f>(C24-(D24+E24))/L24</f>
        <v>0.08988243852027067</v>
      </c>
      <c r="O24" s="51">
        <v>0.04</v>
      </c>
      <c r="P24" s="50" t="str">
        <f>IF(N24&gt;O24,"ИӘ","ЖОҚ")</f>
        <v>ИӘ</v>
      </c>
      <c r="Q24" s="51" t="s">
        <v>1</v>
      </c>
      <c r="R24" s="51" t="s">
        <v>1</v>
      </c>
      <c r="S24" s="124">
        <v>3.94</v>
      </c>
      <c r="T24" s="124">
        <v>13.25</v>
      </c>
      <c r="U24" s="124">
        <v>25.87</v>
      </c>
      <c r="V24" s="124">
        <v>11.42</v>
      </c>
      <c r="W24" s="50" t="str">
        <f>IF(U24&gt;V24,"ИӘ","ЖОҚ")</f>
        <v>ИӘ</v>
      </c>
      <c r="X24" s="124">
        <v>3.51</v>
      </c>
      <c r="Y24" s="124">
        <v>11.6</v>
      </c>
      <c r="Z24" s="124">
        <v>24.03</v>
      </c>
      <c r="AA24" s="124">
        <v>15.9</v>
      </c>
      <c r="AB24" s="50" t="str">
        <f>IF(Z24&gt;AA24,"ИӘ","ЖОҚ")</f>
        <v>ИӘ</v>
      </c>
    </row>
    <row r="25" spans="1:28" s="17" customFormat="1" ht="47.25" customHeight="1">
      <c r="A25" s="98">
        <v>9</v>
      </c>
      <c r="B25" s="127" t="s">
        <v>41</v>
      </c>
      <c r="C25" s="100">
        <v>2397134</v>
      </c>
      <c r="D25" s="100">
        <v>19114</v>
      </c>
      <c r="E25" s="100">
        <v>0</v>
      </c>
      <c r="F25" s="100">
        <v>27670739</v>
      </c>
      <c r="G25" s="100">
        <v>554738</v>
      </c>
      <c r="H25" s="100">
        <v>67222</v>
      </c>
      <c r="I25" s="100">
        <v>85481</v>
      </c>
      <c r="J25" s="100">
        <v>486490</v>
      </c>
      <c r="K25" s="100">
        <v>0</v>
      </c>
      <c r="L25" s="100">
        <f>F25+(G25+H25+I25+J25)*10+K25</f>
        <v>39610049</v>
      </c>
      <c r="M25" s="100">
        <v>80759625</v>
      </c>
      <c r="N25" s="101">
        <f>(C25-(D25+E25))/L25</f>
        <v>0.06003577526500914</v>
      </c>
      <c r="O25" s="101">
        <v>0.04</v>
      </c>
      <c r="P25" s="100" t="str">
        <f>IF(N25&gt;O25,"ИӘ","ЖОҚ")</f>
        <v>ИӘ</v>
      </c>
      <c r="Q25" s="101" t="s">
        <v>1</v>
      </c>
      <c r="R25" s="101" t="s">
        <v>1</v>
      </c>
      <c r="S25" s="128">
        <v>3.41</v>
      </c>
      <c r="T25" s="128">
        <v>12.27</v>
      </c>
      <c r="U25" s="128">
        <v>30.44</v>
      </c>
      <c r="V25" s="128">
        <v>11.42</v>
      </c>
      <c r="W25" s="100" t="str">
        <f>IF(U25&gt;V25,"ИӘ","ЖОҚ")</f>
        <v>ИӘ</v>
      </c>
      <c r="X25" s="128">
        <v>3.09</v>
      </c>
      <c r="Y25" s="128">
        <v>10.67</v>
      </c>
      <c r="Z25" s="128">
        <v>28.58</v>
      </c>
      <c r="AA25" s="128">
        <v>15.9</v>
      </c>
      <c r="AB25" s="100" t="str">
        <f>IF(Z25&gt;AA25,"ИӘ","ЖОҚ")</f>
        <v>ИӘ</v>
      </c>
    </row>
    <row r="26" spans="1:28" s="21" customFormat="1" ht="47.25" customHeight="1">
      <c r="A26" s="86" t="s">
        <v>22</v>
      </c>
      <c r="B26" s="86"/>
      <c r="C26" s="41" t="s">
        <v>1</v>
      </c>
      <c r="D26" s="41" t="s">
        <v>1</v>
      </c>
      <c r="E26" s="41" t="s">
        <v>1</v>
      </c>
      <c r="F26" s="41" t="s">
        <v>1</v>
      </c>
      <c r="G26" s="41" t="s">
        <v>1</v>
      </c>
      <c r="H26" s="41" t="s">
        <v>1</v>
      </c>
      <c r="I26" s="41" t="s">
        <v>1</v>
      </c>
      <c r="J26" s="41" t="s">
        <v>1</v>
      </c>
      <c r="K26" s="41" t="s">
        <v>1</v>
      </c>
      <c r="L26" s="41" t="s">
        <v>1</v>
      </c>
      <c r="M26" s="41" t="s">
        <v>1</v>
      </c>
      <c r="N26" s="41" t="s">
        <v>1</v>
      </c>
      <c r="O26" s="42" t="s">
        <v>1</v>
      </c>
      <c r="P26" s="42" t="s">
        <v>1</v>
      </c>
      <c r="Q26" s="42" t="s">
        <v>1</v>
      </c>
      <c r="R26" s="42" t="s">
        <v>1</v>
      </c>
      <c r="S26" s="129">
        <v>4.01</v>
      </c>
      <c r="T26" s="129">
        <v>11.28</v>
      </c>
      <c r="U26" s="129">
        <v>21.66</v>
      </c>
      <c r="V26" s="42" t="s">
        <v>1</v>
      </c>
      <c r="W26" s="42" t="s">
        <v>1</v>
      </c>
      <c r="X26" s="129">
        <v>3.52</v>
      </c>
      <c r="Y26" s="129">
        <v>10.03</v>
      </c>
      <c r="Z26" s="129">
        <v>20.23</v>
      </c>
      <c r="AA26" s="42" t="s">
        <v>1</v>
      </c>
      <c r="AB26" s="42" t="s">
        <v>1</v>
      </c>
    </row>
    <row r="27" spans="1:28" s="21" customFormat="1" ht="47.25" customHeight="1">
      <c r="A27" s="87" t="s">
        <v>23</v>
      </c>
      <c r="B27" s="87"/>
      <c r="C27" s="71" t="s">
        <v>1</v>
      </c>
      <c r="D27" s="71" t="s">
        <v>1</v>
      </c>
      <c r="E27" s="71" t="s">
        <v>1</v>
      </c>
      <c r="F27" s="71" t="s">
        <v>1</v>
      </c>
      <c r="G27" s="71" t="s">
        <v>1</v>
      </c>
      <c r="H27" s="71" t="s">
        <v>1</v>
      </c>
      <c r="I27" s="71" t="s">
        <v>1</v>
      </c>
      <c r="J27" s="71" t="s">
        <v>1</v>
      </c>
      <c r="K27" s="71" t="s">
        <v>1</v>
      </c>
      <c r="L27" s="71" t="s">
        <v>1</v>
      </c>
      <c r="M27" s="71" t="s">
        <v>1</v>
      </c>
      <c r="N27" s="71" t="s">
        <v>1</v>
      </c>
      <c r="O27" s="73" t="s">
        <v>1</v>
      </c>
      <c r="P27" s="73" t="s">
        <v>1</v>
      </c>
      <c r="Q27" s="73" t="s">
        <v>1</v>
      </c>
      <c r="R27" s="73" t="s">
        <v>1</v>
      </c>
      <c r="S27" s="125" t="s">
        <v>1</v>
      </c>
      <c r="T27" s="125" t="s">
        <v>1</v>
      </c>
      <c r="U27" s="126">
        <v>22.83</v>
      </c>
      <c r="V27" s="73" t="s">
        <v>1</v>
      </c>
      <c r="W27" s="73" t="s">
        <v>1</v>
      </c>
      <c r="X27" s="125" t="s">
        <v>1</v>
      </c>
      <c r="Y27" s="125" t="s">
        <v>1</v>
      </c>
      <c r="Z27" s="126">
        <v>22.71</v>
      </c>
      <c r="AA27" s="73" t="s">
        <v>1</v>
      </c>
      <c r="AB27" s="73" t="s">
        <v>1</v>
      </c>
    </row>
    <row r="28" spans="1:23" s="21" customFormat="1" ht="21" customHeight="1">
      <c r="A28" s="22" t="s">
        <v>24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5"/>
      <c r="V28" s="24"/>
      <c r="W28" s="24"/>
    </row>
    <row r="29" spans="1:3" ht="18.75" customHeight="1">
      <c r="A29" s="22"/>
      <c r="B29" s="22"/>
      <c r="C29" s="22"/>
    </row>
  </sheetData>
  <sheetProtection/>
  <mergeCells count="57">
    <mergeCell ref="W12:W13"/>
    <mergeCell ref="S11:W11"/>
    <mergeCell ref="X11:AB11"/>
    <mergeCell ref="AB12:AB13"/>
    <mergeCell ref="AB15:AB16"/>
    <mergeCell ref="AB17:AB18"/>
    <mergeCell ref="V12:V13"/>
    <mergeCell ref="U12:U13"/>
    <mergeCell ref="V15:V16"/>
    <mergeCell ref="S15:S16"/>
    <mergeCell ref="U17:U18"/>
    <mergeCell ref="K12:K13"/>
    <mergeCell ref="A27:B27"/>
    <mergeCell ref="A11:A13"/>
    <mergeCell ref="R12:R13"/>
    <mergeCell ref="D12:D13"/>
    <mergeCell ref="A15:A16"/>
    <mergeCell ref="Q12:Q13"/>
    <mergeCell ref="C12:C13"/>
    <mergeCell ref="B11:B13"/>
    <mergeCell ref="A17:A18"/>
    <mergeCell ref="A26:B26"/>
    <mergeCell ref="U15:U16"/>
    <mergeCell ref="S17:S18"/>
    <mergeCell ref="T15:T16"/>
    <mergeCell ref="R15:R16"/>
    <mergeCell ref="Q15:Q16"/>
    <mergeCell ref="Q17:Q18"/>
    <mergeCell ref="Z15:Z16"/>
    <mergeCell ref="X17:X18"/>
    <mergeCell ref="Y17:Y18"/>
    <mergeCell ref="Z17:Z18"/>
    <mergeCell ref="W15:W16"/>
    <mergeCell ref="W17:W18"/>
    <mergeCell ref="V17:V18"/>
    <mergeCell ref="T17:T18"/>
    <mergeCell ref="R17:R18"/>
    <mergeCell ref="T12:T13"/>
    <mergeCell ref="S12:S13"/>
    <mergeCell ref="P12:P13"/>
    <mergeCell ref="C11:R11"/>
    <mergeCell ref="L12:L13"/>
    <mergeCell ref="M12:M13"/>
    <mergeCell ref="F12:F13"/>
    <mergeCell ref="O12:O13"/>
    <mergeCell ref="E12:E13"/>
    <mergeCell ref="N12:N13"/>
    <mergeCell ref="A9:AB9"/>
    <mergeCell ref="AA17:AA18"/>
    <mergeCell ref="Y12:Y13"/>
    <mergeCell ref="Z12:Z13"/>
    <mergeCell ref="AA12:AA13"/>
    <mergeCell ref="X12:X13"/>
    <mergeCell ref="X15:X16"/>
    <mergeCell ref="Y15:Y16"/>
    <mergeCell ref="AA15:AA16"/>
    <mergeCell ref="G12:J12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Ashin.A</dc:creator>
  <cp:keywords/>
  <dc:description/>
  <cp:lastModifiedBy>Алуа Таженова</cp:lastModifiedBy>
  <cp:lastPrinted>2010-02-01T06:36:32Z</cp:lastPrinted>
  <dcterms:created xsi:type="dcterms:W3CDTF">2009-10-14T06:36:17Z</dcterms:created>
  <dcterms:modified xsi:type="dcterms:W3CDTF">2019-06-01T10:06:22Z</dcterms:modified>
  <cp:category/>
  <cp:version/>
  <cp:contentType/>
  <cp:contentStatus/>
</cp:coreProperties>
</file>