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165" windowWidth="11130" windowHeight="5760" activeTab="2"/>
  </bookViews>
  <sheets>
    <sheet name="01.01.14" sheetId="1" r:id="rId1"/>
    <sheet name="01.02.14" sheetId="2" r:id="rId2"/>
    <sheet name="01.03.14" sheetId="3" r:id="rId3"/>
  </sheets>
  <definedNames/>
  <calcPr fullCalcOnLoad="1" refMode="R1C1"/>
</workbook>
</file>

<file path=xl/sharedStrings.xml><?xml version="1.0" encoding="utf-8"?>
<sst xmlns="http://schemas.openxmlformats.org/spreadsheetml/2006/main" count="526" uniqueCount="53">
  <si>
    <t>-</t>
  </si>
  <si>
    <t>х</t>
  </si>
  <si>
    <t>№</t>
  </si>
  <si>
    <t>Title of organisation/funds</t>
  </si>
  <si>
    <t>Own capital adequacy K1</t>
  </si>
  <si>
    <t>Liquid and other assets</t>
  </si>
  <si>
    <t>Liabilities according balance-sheet</t>
  </si>
  <si>
    <t>Credit risk</t>
  </si>
  <si>
    <t>Market risk</t>
  </si>
  <si>
    <t>Operation risk</t>
  </si>
  <si>
    <t>Cost of financial instruments, weighed by risk degree (WPA)</t>
  </si>
  <si>
    <t>Current value of pension assets under management (before risk weghting) CPA</t>
  </si>
  <si>
    <t>Own capital adequacy k1</t>
  </si>
  <si>
    <t>appointed standard</t>
  </si>
  <si>
    <t>К1 compliance</t>
  </si>
  <si>
    <t>summary К1 of APF and  OEIMPA</t>
  </si>
  <si>
    <t>summary fulfillment of k1</t>
  </si>
  <si>
    <t>K2 
Minimal yield value
(60)</t>
  </si>
  <si>
    <t>Specific interest risk</t>
  </si>
  <si>
    <t>General interest risk</t>
  </si>
  <si>
    <t>Currency risk</t>
  </si>
  <si>
    <t>Stock risk</t>
  </si>
  <si>
    <t xml:space="preserve">APF “Ular Umit”, JSC </t>
  </si>
  <si>
    <t xml:space="preserve">APF “Atameken” subsidiary company of Nurbank, JSC </t>
  </si>
  <si>
    <t>“Investment management of Pension assets organization “Grantum Asset management” (subsidiary company of Kazcommertsbank”, JSC)</t>
  </si>
  <si>
    <t xml:space="preserve">APF “Grantum” subsidiary company of “Kazcommertsbank”, JSC </t>
  </si>
  <si>
    <t>"APF Halyk bank Kazakhstan”, JSC subsidiary of "HalykBank of Kazakhstan", JSC *</t>
  </si>
  <si>
    <t>APF “NefteGaz-Dem”, JSC  *</t>
  </si>
  <si>
    <t>“OAPF “Otan”, JSC  *</t>
  </si>
  <si>
    <t>APF “Capital” subsidiary company of “BankCenterCredit”, JSC  *</t>
  </si>
  <si>
    <t xml:space="preserve">APF “RESPUBLICA”, JSC * </t>
  </si>
  <si>
    <t>Average weighted coefficient of nominal income on APF pension assets</t>
  </si>
  <si>
    <t>Adjusted average weighted coefficient of nominal income on APF pension assets</t>
  </si>
  <si>
    <t>* -  accumulative pension funds with own realization the investment management of pension assets</t>
  </si>
  <si>
    <t xml:space="preserve"> Provision at K2 negative rejection</t>
  </si>
  <si>
    <t>“Investment management of Pension assets organization “Zhetysu”, JSC</t>
  </si>
  <si>
    <t>APF “Astana”, JSC  *</t>
  </si>
  <si>
    <t>coefficients of nominal income K2 of accumulative pension funds moderate invest portfolio</t>
  </si>
  <si>
    <t>coefficients of nominal income K2 of accumulative pension funds conservative invest portfolio</t>
  </si>
  <si>
    <t>fulfillment of k2</t>
  </si>
  <si>
    <t>(thousand tenge)</t>
  </si>
  <si>
    <t>К2  for the period  December 2012  – December 2013 (12)</t>
  </si>
  <si>
    <t>К2  for the period  December 2010  – December 2013 (36)</t>
  </si>
  <si>
    <t>К2  for the period  December 2008  – December 2013 (60)</t>
  </si>
  <si>
    <t>Information on prudential compliance by  accumulative pension funds and pension assets management organizations on  January 1, 2014</t>
  </si>
  <si>
    <t>** Pension assets of "OAPF “Otan”, JSC, APF “RESPUBLICA”, JSC, APF “Capital” subsidiary company of “BankCenterCredit”, JSC and APF “Atameken” subsidiary company of Nurbank, JSC  were transferred to "Integrated Accumulative Pension Fund", JSC</t>
  </si>
  <si>
    <t>**  Pension assets of "OAPF “Otan”, JSC, APF “RESPUBLICA”, JSC, APF “Capital” subsidiary company of “BankCenterCredit”, JSC, APF “Atameken” subsidiary company of Nurbank, JSC, APF “Astana”, JSC and APF “NefteGaz-Dem”, JSC were transferred to "Integrated Accumulative Pension Fund", JSC</t>
  </si>
  <si>
    <t>Information on prudential compliance by  accumulative pension funds and pension assets management organizations on  February 1, 2014</t>
  </si>
  <si>
    <t>**  Pension assets of  APF “RESPUBLICA”, JSC, APF “Atameken” subsidiary company of Nurbank, JSC, APF “Astana”, JSC, APF “NefteGaz-Dem”, JSC and PF “Grantum” subsidiary company of “Kazcommertsbank”, JSC were transferred to "Integrated Accumulative Pension Fund", JSC</t>
  </si>
  <si>
    <t>К2  for the period  Fefruary 2009  – Fefruary 2014 (60)</t>
  </si>
  <si>
    <t>К2  for the period  Fefruary 2011  – Fefruary 2014 (36)</t>
  </si>
  <si>
    <t>К2  for the period  Fefruary 2013  – Fefruary 2014 (12)</t>
  </si>
  <si>
    <t>Information on prudential compliance by  accumulative pension funds and pension assets management organizations on  March 1, 2014</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</si>
</sst>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Т&quot;#,##0;\-&quot;Т&quot;#,##0"/>
    <numFmt numFmtId="173" formatCode="&quot;Т&quot;#,##0;[Red]\-&quot;Т&quot;#,##0"/>
    <numFmt numFmtId="174" formatCode="&quot;Т&quot;#,##0.00;\-&quot;Т&quot;#,##0.00"/>
    <numFmt numFmtId="175" formatCode="&quot;Т&quot;#,##0.00;[Red]\-&quot;Т&quot;#,##0.00"/>
    <numFmt numFmtId="176" formatCode="_-&quot;Т&quot;* #,##0_-;\-&quot;Т&quot;* #,##0_-;_-&quot;Т&quot;* &quot;-&quot;_-;_-@_-"/>
    <numFmt numFmtId="177" formatCode="_-* #,##0_-;\-* #,##0_-;_-* &quot;-&quot;_-;_-@_-"/>
    <numFmt numFmtId="178" formatCode="_-&quot;Т&quot;* #,##0.00_-;\-&quot;Т&quot;* #,##0.00_-;_-&quot;Т&quot;* &quot;-&quot;??_-;_-@_-"/>
    <numFmt numFmtId="179" formatCode="_-* #,##0.00_-;\-* #,##0.00_-;_-* &quot;-&quot;??_-;_-@_-"/>
    <numFmt numFmtId="180" formatCode="0.000"/>
    <numFmt numFmtId="181" formatCode="0.0000"/>
    <numFmt numFmtId="182" formatCode="0.00000"/>
    <numFmt numFmtId="183" formatCode="0.000000"/>
    <numFmt numFmtId="184" formatCode="#,##0.00000"/>
    <numFmt numFmtId="185" formatCode="#,##0.000000"/>
    <numFmt numFmtId="186" formatCode="#,##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000"/>
    <numFmt numFmtId="192" formatCode="0.0"/>
  </numFmts>
  <fonts count="46">
    <font>
      <sz val="10"/>
      <name val="Arial Cyr"/>
      <family val="0"/>
    </font>
    <font>
      <sz val="11"/>
      <color indexed="8"/>
      <name val="Calibri"/>
      <family val="2"/>
    </font>
    <font>
      <sz val="11"/>
      <color indexed="9"/>
      <name val="Calibri"/>
      <family val="2"/>
    </font>
    <font>
      <b/>
      <sz val="14"/>
      <color indexed="8"/>
      <name val="Times New Roman"/>
      <family val="1"/>
    </font>
    <font>
      <sz val="10"/>
      <color indexed="8"/>
      <name val="Times New Roman"/>
      <family val="1"/>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Cambria"/>
      <family val="1"/>
    </font>
    <font>
      <sz val="12"/>
      <color indexed="8"/>
      <name val="Cambria"/>
      <family val="1"/>
    </font>
    <font>
      <b/>
      <sz val="12"/>
      <color indexed="8"/>
      <name val="Cambria"/>
      <family val="1"/>
    </font>
    <font>
      <b/>
      <sz val="12"/>
      <name val="Cambria"/>
      <family val="1"/>
    </font>
    <font>
      <sz val="11"/>
      <color theme="1"/>
      <name val="Calibri"/>
      <family val="2"/>
    </font>
    <font>
      <sz val="11"/>
      <color theme="0"/>
      <name val="Calibri"/>
      <family val="2"/>
    </font>
    <font>
      <b/>
      <sz val="14"/>
      <color rgb="FF000000"/>
      <name val="Times New Roman"/>
      <family val="1"/>
    </font>
    <font>
      <sz val="10"/>
      <color rgb="FF000000"/>
      <name val="Times New Roman"/>
      <family val="1"/>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Cambria"/>
      <family val="1"/>
    </font>
    <font>
      <b/>
      <sz val="12"/>
      <color rgb="FF000000"/>
      <name val="Cambria"/>
      <family val="1"/>
    </font>
    <font>
      <sz val="12"/>
      <color theme="1"/>
      <name val="Cambri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top style="thin"/>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0" fillId="0" borderId="0">
      <alignment/>
      <protection/>
    </xf>
    <xf numFmtId="0" fontId="0" fillId="0" borderId="0">
      <alignment horizontal="center" vertical="top"/>
      <protection/>
    </xf>
    <xf numFmtId="0" fontId="0" fillId="0" borderId="0">
      <alignment horizontal="center" vertical="top"/>
      <protection/>
    </xf>
    <xf numFmtId="0" fontId="26" fillId="0" borderId="0">
      <alignment horizontal="left" vertical="center"/>
      <protection/>
    </xf>
    <xf numFmtId="0" fontId="27" fillId="0" borderId="0">
      <alignment horizontal="left" vertical="center"/>
      <protection/>
    </xf>
    <xf numFmtId="0" fontId="27" fillId="0" borderId="0">
      <alignment horizontal="center" vertical="center"/>
      <protection/>
    </xf>
    <xf numFmtId="0" fontId="0" fillId="0" borderId="0">
      <alignment horizontal="left" vertical="top"/>
      <protection/>
    </xf>
    <xf numFmtId="0" fontId="27" fillId="0" borderId="0">
      <alignment horizontal="center" vertical="center"/>
      <protection/>
    </xf>
    <xf numFmtId="0" fontId="0" fillId="0" borderId="0">
      <alignment horizontal="left" vertical="top"/>
      <protection/>
    </xf>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74">
    <xf numFmtId="0" fontId="0" fillId="0" borderId="0" xfId="0" applyAlignment="1">
      <alignment/>
    </xf>
    <xf numFmtId="0" fontId="20" fillId="0" borderId="0" xfId="0" applyFont="1" applyFill="1" applyAlignment="1">
      <alignment/>
    </xf>
    <xf numFmtId="3" fontId="20" fillId="0" borderId="10" xfId="65" applyNumberFormat="1" applyFont="1" applyFill="1" applyBorder="1" applyAlignment="1" applyProtection="1">
      <alignment horizontal="center" vertical="center" wrapText="1"/>
      <protection/>
    </xf>
    <xf numFmtId="186" fontId="20" fillId="0" borderId="10" xfId="63" applyNumberFormat="1" applyFont="1" applyFill="1" applyBorder="1" applyAlignment="1">
      <alignment horizontal="center" vertical="center" wrapText="1"/>
      <protection/>
    </xf>
    <xf numFmtId="186" fontId="20" fillId="0" borderId="11" xfId="63" applyNumberFormat="1" applyFont="1" applyFill="1" applyBorder="1" applyAlignment="1">
      <alignment horizontal="center" vertical="center" wrapText="1"/>
      <protection/>
    </xf>
    <xf numFmtId="3" fontId="20" fillId="0" borderId="11" xfId="65" applyNumberFormat="1" applyFont="1" applyFill="1" applyBorder="1" applyAlignment="1" applyProtection="1">
      <alignment horizontal="center" vertical="center" wrapText="1"/>
      <protection/>
    </xf>
    <xf numFmtId="0" fontId="43" fillId="0" borderId="11" xfId="39" applyFont="1" applyBorder="1" applyAlignment="1">
      <alignment horizontal="center" vertical="center" wrapText="1"/>
      <protection/>
    </xf>
    <xf numFmtId="2" fontId="21" fillId="0" borderId="11" xfId="36" applyNumberFormat="1" applyFont="1" applyFill="1" applyBorder="1" applyAlignment="1">
      <alignment horizontal="center" vertical="center" wrapText="1"/>
      <protection/>
    </xf>
    <xf numFmtId="186" fontId="20" fillId="0" borderId="12" xfId="63" applyNumberFormat="1" applyFont="1" applyFill="1" applyBorder="1" applyAlignment="1">
      <alignment horizontal="center" vertical="center" wrapText="1"/>
      <protection/>
    </xf>
    <xf numFmtId="3" fontId="20" fillId="0" borderId="12" xfId="65" applyNumberFormat="1" applyFont="1" applyFill="1" applyBorder="1" applyAlignment="1" applyProtection="1">
      <alignment horizontal="center" vertical="center" wrapText="1"/>
      <protection/>
    </xf>
    <xf numFmtId="0" fontId="43" fillId="0" borderId="12" xfId="39" applyFont="1" applyBorder="1" applyAlignment="1">
      <alignment horizontal="center" vertical="center" wrapText="1"/>
      <protection/>
    </xf>
    <xf numFmtId="2" fontId="21" fillId="0" borderId="12" xfId="36" applyNumberFormat="1" applyFont="1" applyFill="1" applyBorder="1" applyAlignment="1">
      <alignment horizontal="center" vertical="center" wrapText="1"/>
      <protection/>
    </xf>
    <xf numFmtId="186" fontId="20" fillId="0" borderId="10" xfId="63" applyNumberFormat="1" applyFont="1" applyFill="1" applyBorder="1" applyAlignment="1">
      <alignment horizontal="center" vertical="center" wrapText="1"/>
      <protection/>
    </xf>
    <xf numFmtId="3" fontId="20" fillId="0" borderId="10" xfId="65" applyNumberFormat="1" applyFont="1" applyFill="1" applyBorder="1" applyAlignment="1" applyProtection="1">
      <alignment horizontal="center" vertical="center" wrapText="1"/>
      <protection/>
    </xf>
    <xf numFmtId="0" fontId="43" fillId="0" borderId="13" xfId="39" applyFont="1" applyBorder="1" applyAlignment="1">
      <alignment horizontal="center" vertical="center" wrapText="1"/>
      <protection/>
    </xf>
    <xf numFmtId="0" fontId="43" fillId="0" borderId="10" xfId="39" applyFont="1" applyBorder="1" applyAlignment="1">
      <alignment horizontal="center" vertical="center" wrapText="1"/>
      <protection/>
    </xf>
    <xf numFmtId="0" fontId="43" fillId="0" borderId="0" xfId="39" applyFont="1" applyBorder="1" applyAlignment="1">
      <alignment horizontal="center" vertical="center" wrapText="1"/>
      <protection/>
    </xf>
    <xf numFmtId="0" fontId="44" fillId="0" borderId="10" xfId="41" applyFont="1" applyBorder="1" applyAlignment="1">
      <alignment horizontal="center" vertical="center" wrapText="1"/>
      <protection/>
    </xf>
    <xf numFmtId="0" fontId="44" fillId="0" borderId="14" xfId="41" applyFont="1" applyBorder="1" applyAlignment="1">
      <alignment horizontal="center" vertical="center" wrapText="1"/>
      <protection/>
    </xf>
    <xf numFmtId="2" fontId="44" fillId="0" borderId="14" xfId="41" applyNumberFormat="1" applyFont="1" applyBorder="1" applyAlignment="1">
      <alignment horizontal="center" vertical="center" wrapText="1"/>
      <protection/>
    </xf>
    <xf numFmtId="0" fontId="44" fillId="0" borderId="12" xfId="41" applyFont="1" applyBorder="1" applyAlignment="1">
      <alignment horizontal="center" vertical="center" wrapText="1"/>
      <protection/>
    </xf>
    <xf numFmtId="180" fontId="23" fillId="0" borderId="0" xfId="62" applyNumberFormat="1" applyFont="1" applyFill="1" applyBorder="1" applyAlignment="1">
      <alignment horizontal="center" wrapText="1"/>
      <protection/>
    </xf>
    <xf numFmtId="0" fontId="20" fillId="0" borderId="0" xfId="0" applyFont="1" applyFill="1" applyAlignment="1">
      <alignment horizontal="center" vertical="center"/>
    </xf>
    <xf numFmtId="4" fontId="23" fillId="0" borderId="0" xfId="0" applyNumberFormat="1" applyFont="1" applyFill="1" applyAlignment="1">
      <alignment horizontal="center" wrapText="1"/>
    </xf>
    <xf numFmtId="0" fontId="23" fillId="0" borderId="0" xfId="0" applyFont="1" applyFill="1" applyAlignment="1">
      <alignment horizontal="center"/>
    </xf>
    <xf numFmtId="0" fontId="20" fillId="0" borderId="0" xfId="0" applyFont="1" applyFill="1" applyBorder="1" applyAlignment="1">
      <alignment horizontal="right"/>
    </xf>
    <xf numFmtId="0" fontId="23" fillId="0" borderId="10" xfId="64" applyFont="1" applyFill="1" applyBorder="1" applyAlignment="1" applyProtection="1">
      <alignment horizontal="center" vertical="center" wrapText="1"/>
      <protection/>
    </xf>
    <xf numFmtId="0" fontId="23" fillId="0" borderId="10" xfId="0" applyFont="1" applyFill="1" applyBorder="1" applyAlignment="1">
      <alignment horizontal="center" vertical="center"/>
    </xf>
    <xf numFmtId="0" fontId="23" fillId="0" borderId="15"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33" borderId="11" xfId="65" applyFont="1" applyFill="1" applyBorder="1" applyAlignment="1" applyProtection="1">
      <alignment horizontal="center" vertical="center" wrapText="1"/>
      <protection/>
    </xf>
    <xf numFmtId="0" fontId="23" fillId="0" borderId="10" xfId="64" applyFont="1" applyFill="1" applyBorder="1" applyAlignment="1" applyProtection="1">
      <alignment horizontal="center" vertical="center" wrapText="1"/>
      <protection/>
    </xf>
    <xf numFmtId="14" fontId="23" fillId="0" borderId="10" xfId="64" applyNumberFormat="1" applyFont="1" applyFill="1" applyBorder="1" applyAlignment="1" applyProtection="1">
      <alignment horizontal="center" vertical="center" wrapText="1"/>
      <protection/>
    </xf>
    <xf numFmtId="0" fontId="23" fillId="33" borderId="12" xfId="65" applyFont="1" applyFill="1" applyBorder="1" applyAlignment="1" applyProtection="1">
      <alignment horizontal="center" vertical="center" wrapText="1"/>
      <protection/>
    </xf>
    <xf numFmtId="0" fontId="23" fillId="0" borderId="0" xfId="64" applyFont="1" applyFill="1" applyAlignment="1" applyProtection="1">
      <alignment horizontal="left" vertical="center" wrapText="1" indent="2"/>
      <protection/>
    </xf>
    <xf numFmtId="0" fontId="20" fillId="0" borderId="10" xfId="64" applyFont="1" applyFill="1" applyBorder="1" applyAlignment="1" applyProtection="1">
      <alignment horizontal="center" vertical="center" wrapText="1"/>
      <protection/>
    </xf>
    <xf numFmtId="0" fontId="20" fillId="0" borderId="15" xfId="64" applyFont="1" applyFill="1" applyBorder="1" applyAlignment="1" applyProtection="1">
      <alignment horizontal="center" vertical="center" wrapText="1"/>
      <protection/>
    </xf>
    <xf numFmtId="0" fontId="20" fillId="0" borderId="16" xfId="64" applyFont="1" applyFill="1" applyBorder="1" applyAlignment="1" applyProtection="1">
      <alignment horizontal="center" vertical="center" wrapText="1"/>
      <protection/>
    </xf>
    <xf numFmtId="0" fontId="20" fillId="0" borderId="10" xfId="64" applyFont="1" applyFill="1" applyBorder="1" applyAlignment="1" applyProtection="1">
      <alignment horizontal="center" vertical="center" wrapText="1"/>
      <protection/>
    </xf>
    <xf numFmtId="49" fontId="23" fillId="0" borderId="10" xfId="62" applyNumberFormat="1" applyFont="1" applyFill="1" applyBorder="1" applyAlignment="1">
      <alignment horizontal="left" vertical="center" wrapText="1"/>
      <protection/>
    </xf>
    <xf numFmtId="49" fontId="20" fillId="0" borderId="10" xfId="62" applyNumberFormat="1" applyFont="1" applyFill="1" applyBorder="1" applyAlignment="1">
      <alignment horizontal="left" vertical="center" wrapText="1"/>
      <protection/>
    </xf>
    <xf numFmtId="0" fontId="20" fillId="0" borderId="10" xfId="0" applyFont="1" applyFill="1" applyBorder="1" applyAlignment="1">
      <alignment horizontal="center" vertical="center"/>
    </xf>
    <xf numFmtId="1" fontId="20" fillId="0" borderId="10" xfId="64" applyNumberFormat="1" applyFont="1" applyFill="1" applyBorder="1" applyAlignment="1" applyProtection="1">
      <alignment horizontal="center" vertical="center" wrapText="1"/>
      <protection/>
    </xf>
    <xf numFmtId="0" fontId="20" fillId="0" borderId="10" xfId="64" applyFont="1" applyFill="1" applyBorder="1" applyAlignment="1" applyProtection="1">
      <alignment horizontal="left" vertical="center" wrapText="1"/>
      <protection/>
    </xf>
    <xf numFmtId="0" fontId="20" fillId="0" borderId="0" xfId="64" applyFont="1" applyFill="1" applyBorder="1" applyAlignment="1" applyProtection="1">
      <alignment horizontal="left" vertical="center" wrapText="1"/>
      <protection/>
    </xf>
    <xf numFmtId="186" fontId="20" fillId="0" borderId="0" xfId="62" applyNumberFormat="1" applyFont="1" applyFill="1" applyBorder="1" applyAlignment="1">
      <alignment horizontal="center" vertical="center" wrapText="1"/>
      <protection/>
    </xf>
    <xf numFmtId="4" fontId="20" fillId="0" borderId="0" xfId="62" applyNumberFormat="1" applyFont="1" applyFill="1" applyBorder="1" applyAlignment="1">
      <alignment horizontal="center" vertical="center" wrapText="1"/>
      <protection/>
    </xf>
    <xf numFmtId="0" fontId="20" fillId="0" borderId="0" xfId="64" applyFont="1" applyFill="1" applyBorder="1" applyAlignment="1" applyProtection="1">
      <alignment horizontal="left" vertical="center"/>
      <protection/>
    </xf>
    <xf numFmtId="0" fontId="23" fillId="0" borderId="0" xfId="64" applyFont="1" applyFill="1" applyAlignment="1" applyProtection="1">
      <alignment horizontal="left" wrapText="1" indent="2"/>
      <protection/>
    </xf>
    <xf numFmtId="180" fontId="23" fillId="0" borderId="0" xfId="63" applyNumberFormat="1" applyFont="1" applyFill="1" applyBorder="1" applyAlignment="1">
      <alignment horizontal="center" wrapText="1"/>
      <protection/>
    </xf>
    <xf numFmtId="0" fontId="23" fillId="0" borderId="10" xfId="65" applyFont="1" applyFill="1" applyBorder="1" applyAlignment="1" applyProtection="1">
      <alignment horizontal="center" vertical="center" wrapText="1"/>
      <protection/>
    </xf>
    <xf numFmtId="0" fontId="23" fillId="0" borderId="10" xfId="65" applyFont="1" applyFill="1" applyBorder="1" applyAlignment="1" applyProtection="1">
      <alignment horizontal="center" vertical="center" wrapText="1"/>
      <protection/>
    </xf>
    <xf numFmtId="14" fontId="23" fillId="0" borderId="10" xfId="65" applyNumberFormat="1" applyFont="1" applyFill="1" applyBorder="1" applyAlignment="1" applyProtection="1">
      <alignment horizontal="center" vertical="center" wrapText="1"/>
      <protection/>
    </xf>
    <xf numFmtId="0" fontId="23" fillId="0" borderId="0" xfId="65" applyFont="1" applyFill="1" applyAlignment="1" applyProtection="1">
      <alignment horizontal="left" vertical="center" wrapText="1" indent="2"/>
      <protection/>
    </xf>
    <xf numFmtId="0" fontId="20" fillId="0" borderId="10" xfId="65" applyFont="1" applyFill="1" applyBorder="1" applyAlignment="1" applyProtection="1">
      <alignment horizontal="center" vertical="center" wrapText="1"/>
      <protection/>
    </xf>
    <xf numFmtId="0" fontId="20" fillId="0" borderId="15" xfId="65" applyFont="1" applyFill="1" applyBorder="1" applyAlignment="1" applyProtection="1">
      <alignment horizontal="center" vertical="center" wrapText="1"/>
      <protection/>
    </xf>
    <xf numFmtId="0" fontId="20" fillId="0" borderId="16" xfId="65" applyFont="1" applyFill="1" applyBorder="1" applyAlignment="1" applyProtection="1">
      <alignment horizontal="center" vertical="center" wrapText="1"/>
      <protection/>
    </xf>
    <xf numFmtId="0" fontId="20" fillId="0" borderId="10" xfId="65" applyFont="1" applyFill="1" applyBorder="1" applyAlignment="1" applyProtection="1">
      <alignment horizontal="center" vertical="center" wrapText="1"/>
      <protection/>
    </xf>
    <xf numFmtId="49" fontId="23" fillId="0" borderId="10" xfId="63" applyNumberFormat="1" applyFont="1" applyFill="1" applyBorder="1" applyAlignment="1">
      <alignment horizontal="left" vertical="center" wrapText="1"/>
      <protection/>
    </xf>
    <xf numFmtId="49" fontId="20" fillId="0" borderId="10" xfId="63" applyNumberFormat="1" applyFont="1" applyFill="1" applyBorder="1" applyAlignment="1">
      <alignment horizontal="left" vertical="center" wrapText="1"/>
      <protection/>
    </xf>
    <xf numFmtId="1" fontId="20" fillId="0" borderId="10" xfId="65" applyNumberFormat="1" applyFont="1" applyFill="1" applyBorder="1" applyAlignment="1" applyProtection="1">
      <alignment horizontal="center" vertical="center" wrapText="1"/>
      <protection/>
    </xf>
    <xf numFmtId="0" fontId="20" fillId="0" borderId="10" xfId="65" applyFont="1" applyFill="1" applyBorder="1" applyAlignment="1" applyProtection="1">
      <alignment horizontal="left" vertical="center" wrapText="1"/>
      <protection/>
    </xf>
    <xf numFmtId="0" fontId="20" fillId="0" borderId="0" xfId="65" applyFont="1" applyFill="1" applyBorder="1" applyAlignment="1" applyProtection="1">
      <alignment horizontal="left" vertical="center" wrapText="1"/>
      <protection/>
    </xf>
    <xf numFmtId="186" fontId="20" fillId="0" borderId="0" xfId="63" applyNumberFormat="1" applyFont="1" applyFill="1" applyBorder="1" applyAlignment="1">
      <alignment horizontal="center" vertical="center" wrapText="1"/>
      <protection/>
    </xf>
    <xf numFmtId="4" fontId="20" fillId="0" borderId="0" xfId="63" applyNumberFormat="1" applyFont="1" applyFill="1" applyBorder="1" applyAlignment="1">
      <alignment horizontal="center" vertical="center" wrapText="1"/>
      <protection/>
    </xf>
    <xf numFmtId="0" fontId="20" fillId="0" borderId="0" xfId="65" applyFont="1" applyFill="1" applyBorder="1" applyAlignment="1" applyProtection="1">
      <alignment horizontal="left" vertical="center"/>
      <protection/>
    </xf>
    <xf numFmtId="0" fontId="23" fillId="0" borderId="0" xfId="65" applyFont="1" applyFill="1" applyAlignment="1" applyProtection="1">
      <alignment horizontal="left" wrapText="1" indent="2"/>
      <protection/>
    </xf>
    <xf numFmtId="2" fontId="43" fillId="0" borderId="11" xfId="40" applyNumberFormat="1" applyFont="1" applyBorder="1" applyAlignment="1">
      <alignment horizontal="center" vertical="center" wrapText="1"/>
      <protection/>
    </xf>
    <xf numFmtId="2" fontId="45" fillId="0" borderId="12" xfId="61" applyNumberFormat="1" applyFont="1" applyBorder="1" applyAlignment="1">
      <alignment wrapText="1"/>
      <protection/>
    </xf>
    <xf numFmtId="2" fontId="45" fillId="0" borderId="12" xfId="61" applyNumberFormat="1" applyFont="1" applyBorder="1" applyAlignment="1">
      <alignment horizontal="center" vertical="center" wrapText="1"/>
      <protection/>
    </xf>
    <xf numFmtId="2" fontId="43" fillId="0" borderId="14" xfId="40" applyNumberFormat="1" applyFont="1" applyBorder="1" applyAlignment="1">
      <alignment horizontal="center" vertical="center" wrapText="1"/>
      <protection/>
    </xf>
    <xf numFmtId="2" fontId="43" fillId="0" borderId="10" xfId="40" applyNumberFormat="1" applyFont="1" applyBorder="1" applyAlignment="1">
      <alignment horizontal="center" vertical="center" wrapText="1"/>
      <protection/>
    </xf>
    <xf numFmtId="2" fontId="43" fillId="0" borderId="13" xfId="40" applyNumberFormat="1" applyFont="1" applyBorder="1" applyAlignment="1">
      <alignment horizontal="center" vertical="center" wrapText="1"/>
      <protection/>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 7,7a, pril1-1" xfId="33"/>
    <cellStyle name="S10" xfId="34"/>
    <cellStyle name="S2" xfId="35"/>
    <cellStyle name="S3" xfId="36"/>
    <cellStyle name="S3 6" xfId="37"/>
    <cellStyle name="S4 2" xfId="38"/>
    <cellStyle name="S8" xfId="39"/>
    <cellStyle name="S8 3" xfId="40"/>
    <cellStyle name="S9" xfId="41"/>
    <cellStyle name="Акцент1" xfId="42"/>
    <cellStyle name="Акцент2" xfId="43"/>
    <cellStyle name="Акцент3" xfId="44"/>
    <cellStyle name="Акцент4" xfId="45"/>
    <cellStyle name="Акцент5" xfId="46"/>
    <cellStyle name="Акцент6" xfId="47"/>
    <cellStyle name="Ввод " xfId="48"/>
    <cellStyle name="Вывод" xfId="49"/>
    <cellStyle name="Вычисление" xfId="50"/>
    <cellStyle name="Currency" xfId="51"/>
    <cellStyle name="Currency [0]" xfId="52"/>
    <cellStyle name="Заголовок 1" xfId="53"/>
    <cellStyle name="Заголовок 2" xfId="54"/>
    <cellStyle name="Заголовок 3" xfId="55"/>
    <cellStyle name="Заголовок 4" xfId="56"/>
    <cellStyle name="Итог" xfId="57"/>
    <cellStyle name="Контрольная ячейка" xfId="58"/>
    <cellStyle name="Название" xfId="59"/>
    <cellStyle name="Нейтральный" xfId="60"/>
    <cellStyle name="Обычный 7" xfId="61"/>
    <cellStyle name="Обычный_MIS PF" xfId="62"/>
    <cellStyle name="Обычный_MIS PF 2" xfId="63"/>
    <cellStyle name="Обычный_пруд ООиупа вых" xfId="64"/>
    <cellStyle name="Обычный_пруд ООиупа вых 2" xfId="65"/>
    <cellStyle name="Плохой" xfId="66"/>
    <cellStyle name="Пояснение" xfId="67"/>
    <cellStyle name="Примечание" xfId="68"/>
    <cellStyle name="Percent" xfId="69"/>
    <cellStyle name="Связанная ячейка" xfId="70"/>
    <cellStyle name="Текст предупреждения" xfId="71"/>
    <cellStyle name="Comma" xfId="72"/>
    <cellStyle name="Comma [0]" xfId="73"/>
    <cellStyle name="Хороший"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9:AC30"/>
  <sheetViews>
    <sheetView zoomScale="70" zoomScaleNormal="70" zoomScaleSheetLayoutView="75" zoomScalePageLayoutView="0" workbookViewId="0" topLeftCell="A7">
      <selection activeCell="A11" sqref="A11:A13"/>
    </sheetView>
  </sheetViews>
  <sheetFormatPr defaultColWidth="9.00390625" defaultRowHeight="12.75"/>
  <cols>
    <col min="1" max="2" width="7.625" style="22" customWidth="1"/>
    <col min="3" max="3" width="33.375" style="1" customWidth="1"/>
    <col min="4" max="12" width="16.00390625" style="1" customWidth="1"/>
    <col min="13" max="14" width="18.75390625" style="1" customWidth="1"/>
    <col min="15" max="18" width="15.375" style="1" customWidth="1"/>
    <col min="19" max="19" width="15.00390625" style="1" customWidth="1"/>
    <col min="20" max="28" width="14.75390625" style="1" customWidth="1"/>
    <col min="29" max="29" width="11.875" style="1" customWidth="1"/>
    <col min="30" max="16384" width="9.125" style="1" customWidth="1"/>
  </cols>
  <sheetData>
    <row r="1" ht="15.75" hidden="1"/>
    <row r="2" ht="15.75" hidden="1"/>
    <row r="3" ht="15.75" hidden="1"/>
    <row r="4" ht="15.75" hidden="1"/>
    <row r="5" ht="15.75" hidden="1"/>
    <row r="6" ht="15.75" hidden="1"/>
    <row r="9" spans="1:29" ht="42" customHeight="1">
      <c r="A9" s="23" t="s">
        <v>44</v>
      </c>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row>
    <row r="10" spans="3:28" ht="15.75">
      <c r="C10" s="24"/>
      <c r="D10" s="24"/>
      <c r="E10" s="24"/>
      <c r="F10" s="24"/>
      <c r="G10" s="24"/>
      <c r="H10" s="24"/>
      <c r="I10" s="24"/>
      <c r="J10" s="24"/>
      <c r="K10" s="24"/>
      <c r="L10" s="24"/>
      <c r="S10" s="25"/>
      <c r="T10" s="25"/>
      <c r="U10" s="25"/>
      <c r="Y10" s="25"/>
      <c r="Z10" s="25"/>
      <c r="AB10" s="1" t="s">
        <v>40</v>
      </c>
    </row>
    <row r="11" spans="1:29" ht="46.5" customHeight="1">
      <c r="A11" s="26" t="s">
        <v>2</v>
      </c>
      <c r="B11" s="26" t="s">
        <v>3</v>
      </c>
      <c r="C11" s="26" t="s">
        <v>3</v>
      </c>
      <c r="D11" s="27" t="s">
        <v>4</v>
      </c>
      <c r="E11" s="27"/>
      <c r="F11" s="27"/>
      <c r="G11" s="27"/>
      <c r="H11" s="27"/>
      <c r="I11" s="27"/>
      <c r="J11" s="27"/>
      <c r="K11" s="27"/>
      <c r="L11" s="27"/>
      <c r="M11" s="27"/>
      <c r="N11" s="27"/>
      <c r="O11" s="27"/>
      <c r="P11" s="27"/>
      <c r="Q11" s="27"/>
      <c r="R11" s="27"/>
      <c r="S11" s="27"/>
      <c r="T11" s="28" t="s">
        <v>37</v>
      </c>
      <c r="U11" s="29"/>
      <c r="V11" s="29"/>
      <c r="W11" s="29"/>
      <c r="X11" s="30"/>
      <c r="Y11" s="28" t="s">
        <v>38</v>
      </c>
      <c r="Z11" s="29"/>
      <c r="AA11" s="29"/>
      <c r="AB11" s="29"/>
      <c r="AC11" s="30"/>
    </row>
    <row r="12" spans="1:29" ht="18.75" customHeight="1">
      <c r="A12" s="26"/>
      <c r="B12" s="26"/>
      <c r="C12" s="26"/>
      <c r="D12" s="26" t="s">
        <v>5</v>
      </c>
      <c r="E12" s="26" t="s">
        <v>6</v>
      </c>
      <c r="F12" s="26" t="s">
        <v>34</v>
      </c>
      <c r="G12" s="26" t="s">
        <v>7</v>
      </c>
      <c r="H12" s="27" t="s">
        <v>8</v>
      </c>
      <c r="I12" s="27"/>
      <c r="J12" s="27"/>
      <c r="K12" s="27"/>
      <c r="L12" s="26" t="s">
        <v>9</v>
      </c>
      <c r="M12" s="26" t="s">
        <v>10</v>
      </c>
      <c r="N12" s="26" t="s">
        <v>11</v>
      </c>
      <c r="O12" s="26" t="s">
        <v>12</v>
      </c>
      <c r="P12" s="26" t="s">
        <v>13</v>
      </c>
      <c r="Q12" s="26" t="s">
        <v>14</v>
      </c>
      <c r="R12" s="26" t="s">
        <v>15</v>
      </c>
      <c r="S12" s="26" t="s">
        <v>16</v>
      </c>
      <c r="T12" s="31" t="s">
        <v>41</v>
      </c>
      <c r="U12" s="31" t="s">
        <v>42</v>
      </c>
      <c r="V12" s="31" t="s">
        <v>43</v>
      </c>
      <c r="W12" s="26" t="s">
        <v>17</v>
      </c>
      <c r="X12" s="26" t="s">
        <v>39</v>
      </c>
      <c r="Y12" s="31" t="s">
        <v>41</v>
      </c>
      <c r="Z12" s="31" t="s">
        <v>42</v>
      </c>
      <c r="AA12" s="31" t="s">
        <v>43</v>
      </c>
      <c r="AB12" s="26" t="s">
        <v>17</v>
      </c>
      <c r="AC12" s="26" t="s">
        <v>39</v>
      </c>
    </row>
    <row r="13" spans="1:29" s="35" customFormat="1" ht="120" customHeight="1">
      <c r="A13" s="26"/>
      <c r="B13" s="26"/>
      <c r="C13" s="26"/>
      <c r="D13" s="26"/>
      <c r="E13" s="26"/>
      <c r="F13" s="26"/>
      <c r="G13" s="26"/>
      <c r="H13" s="32" t="s">
        <v>18</v>
      </c>
      <c r="I13" s="32" t="s">
        <v>19</v>
      </c>
      <c r="J13" s="33" t="s">
        <v>20</v>
      </c>
      <c r="K13" s="33" t="s">
        <v>21</v>
      </c>
      <c r="L13" s="26"/>
      <c r="M13" s="26"/>
      <c r="N13" s="26"/>
      <c r="O13" s="26"/>
      <c r="P13" s="26"/>
      <c r="Q13" s="26"/>
      <c r="R13" s="26"/>
      <c r="S13" s="26"/>
      <c r="T13" s="34"/>
      <c r="U13" s="34"/>
      <c r="V13" s="34"/>
      <c r="W13" s="26"/>
      <c r="X13" s="26"/>
      <c r="Y13" s="34"/>
      <c r="Z13" s="34"/>
      <c r="AA13" s="34"/>
      <c r="AB13" s="26"/>
      <c r="AC13" s="26"/>
    </row>
    <row r="14" spans="1:29" s="35" customFormat="1" ht="24" customHeight="1">
      <c r="A14" s="36">
        <v>1</v>
      </c>
      <c r="B14" s="37">
        <v>2</v>
      </c>
      <c r="C14" s="38"/>
      <c r="D14" s="36">
        <v>3</v>
      </c>
      <c r="E14" s="36">
        <v>4</v>
      </c>
      <c r="F14" s="36"/>
      <c r="G14" s="36">
        <v>5</v>
      </c>
      <c r="H14" s="36">
        <v>6</v>
      </c>
      <c r="I14" s="36">
        <v>7</v>
      </c>
      <c r="J14" s="36">
        <v>8</v>
      </c>
      <c r="K14" s="36">
        <v>9</v>
      </c>
      <c r="L14" s="36">
        <v>10</v>
      </c>
      <c r="M14" s="36">
        <v>11</v>
      </c>
      <c r="N14" s="36">
        <v>12</v>
      </c>
      <c r="O14" s="36">
        <v>13</v>
      </c>
      <c r="P14" s="36">
        <v>14</v>
      </c>
      <c r="Q14" s="36">
        <v>15</v>
      </c>
      <c r="R14" s="36">
        <v>16</v>
      </c>
      <c r="S14" s="36">
        <v>17</v>
      </c>
      <c r="T14" s="36">
        <v>18</v>
      </c>
      <c r="U14" s="36">
        <v>19</v>
      </c>
      <c r="V14" s="36">
        <v>20</v>
      </c>
      <c r="W14" s="36">
        <v>21</v>
      </c>
      <c r="X14" s="36">
        <v>22</v>
      </c>
      <c r="Y14" s="36">
        <v>23</v>
      </c>
      <c r="Z14" s="36">
        <v>24</v>
      </c>
      <c r="AA14" s="36">
        <v>25</v>
      </c>
      <c r="AB14" s="36">
        <v>26</v>
      </c>
      <c r="AC14" s="36">
        <v>27</v>
      </c>
    </row>
    <row r="15" spans="1:29" s="35" customFormat="1" ht="47.25" customHeight="1">
      <c r="A15" s="39">
        <v>1</v>
      </c>
      <c r="B15" s="40" t="s">
        <v>35</v>
      </c>
      <c r="C15" s="40"/>
      <c r="D15" s="2">
        <v>6180186</v>
      </c>
      <c r="E15" s="2">
        <v>1251124</v>
      </c>
      <c r="F15" s="2">
        <v>0</v>
      </c>
      <c r="G15" s="2">
        <v>147439054</v>
      </c>
      <c r="H15" s="2">
        <v>1236113</v>
      </c>
      <c r="I15" s="2">
        <v>106781</v>
      </c>
      <c r="J15" s="2">
        <v>1375914</v>
      </c>
      <c r="K15" s="2">
        <v>3507089</v>
      </c>
      <c r="L15" s="2">
        <v>109394</v>
      </c>
      <c r="M15" s="2">
        <f>G15+(H15+I15+J15+K15)*10+L15</f>
        <v>209807418</v>
      </c>
      <c r="N15" s="2">
        <v>442183266</v>
      </c>
      <c r="O15" s="3">
        <f>(D15-(E15+F15))/M15</f>
        <v>0.023493268479191712</v>
      </c>
      <c r="P15" s="3">
        <f>0.04*0.3</f>
        <v>0.012</v>
      </c>
      <c r="Q15" s="3" t="str">
        <f>IF(O15&gt;P15,"YES","NO")</f>
        <v>YES</v>
      </c>
      <c r="R15" s="4">
        <f>O15+O16</f>
        <v>0.0794019600123375</v>
      </c>
      <c r="S15" s="5" t="str">
        <f>IF(R15&gt;=0.04,"YES","NO")</f>
        <v>YES</v>
      </c>
      <c r="T15" s="6" t="s">
        <v>0</v>
      </c>
      <c r="U15" s="6" t="s">
        <v>0</v>
      </c>
      <c r="V15" s="6" t="s">
        <v>0</v>
      </c>
      <c r="W15" s="6" t="s">
        <v>0</v>
      </c>
      <c r="X15" s="7" t="s">
        <v>0</v>
      </c>
      <c r="Y15" s="6">
        <v>3.45</v>
      </c>
      <c r="Z15" s="6">
        <v>5.17</v>
      </c>
      <c r="AA15" s="6">
        <v>33.39</v>
      </c>
      <c r="AB15" s="6">
        <v>23.39</v>
      </c>
      <c r="AC15" s="5" t="str">
        <f>IF(AA15&gt;AB15,"YES","NO")</f>
        <v>YES</v>
      </c>
    </row>
    <row r="16" spans="1:29" s="35" customFormat="1" ht="47.25" customHeight="1">
      <c r="A16" s="39"/>
      <c r="B16" s="41" t="s">
        <v>22</v>
      </c>
      <c r="C16" s="41"/>
      <c r="D16" s="2">
        <v>13078894</v>
      </c>
      <c r="E16" s="2">
        <v>1316414</v>
      </c>
      <c r="F16" s="2">
        <v>0</v>
      </c>
      <c r="G16" s="2">
        <v>147439054</v>
      </c>
      <c r="H16" s="2">
        <v>1236113</v>
      </c>
      <c r="I16" s="2">
        <v>106781</v>
      </c>
      <c r="J16" s="2">
        <v>1375914</v>
      </c>
      <c r="K16" s="2">
        <v>3507089</v>
      </c>
      <c r="L16" s="2">
        <v>689300</v>
      </c>
      <c r="M16" s="2">
        <f>G16+(H16+I16+J16+K16)*10+L16</f>
        <v>210387324</v>
      </c>
      <c r="N16" s="2">
        <v>442183266</v>
      </c>
      <c r="O16" s="3">
        <f aca="true" t="shared" si="0" ref="O16:O22">(D16-(E16+F16))/M16</f>
        <v>0.05590869153314579</v>
      </c>
      <c r="P16" s="3">
        <f>0.04*0.7</f>
        <v>0.027999999999999997</v>
      </c>
      <c r="Q16" s="3" t="str">
        <f aca="true" t="shared" si="1" ref="Q16:Q22">IF(O16&gt;P16,"YES","NO")</f>
        <v>YES</v>
      </c>
      <c r="R16" s="8"/>
      <c r="S16" s="9"/>
      <c r="T16" s="10"/>
      <c r="U16" s="10"/>
      <c r="V16" s="10"/>
      <c r="W16" s="10"/>
      <c r="X16" s="11"/>
      <c r="Y16" s="10"/>
      <c r="Z16" s="10"/>
      <c r="AA16" s="10"/>
      <c r="AB16" s="10"/>
      <c r="AC16" s="9"/>
    </row>
    <row r="17" spans="1:29" s="35" customFormat="1" ht="54" customHeight="1">
      <c r="A17" s="42">
        <v>2</v>
      </c>
      <c r="B17" s="40" t="s">
        <v>24</v>
      </c>
      <c r="C17" s="40"/>
      <c r="D17" s="2">
        <v>3362703</v>
      </c>
      <c r="E17" s="2">
        <v>14554</v>
      </c>
      <c r="F17" s="2">
        <v>0</v>
      </c>
      <c r="G17" s="2">
        <v>56743830</v>
      </c>
      <c r="H17" s="2">
        <v>854961</v>
      </c>
      <c r="I17" s="2">
        <v>279062</v>
      </c>
      <c r="J17" s="2">
        <v>2810754</v>
      </c>
      <c r="K17" s="2">
        <v>764988</v>
      </c>
      <c r="L17" s="2">
        <v>390574</v>
      </c>
      <c r="M17" s="2">
        <f>G17+(H17+I17+J17+K17)*10+L17</f>
        <v>104232054</v>
      </c>
      <c r="N17" s="2">
        <v>347448576</v>
      </c>
      <c r="O17" s="3">
        <f t="shared" si="0"/>
        <v>0.032122066787631375</v>
      </c>
      <c r="P17" s="3">
        <f>0.04*0.2</f>
        <v>0.008</v>
      </c>
      <c r="Q17" s="3" t="str">
        <f t="shared" si="1"/>
        <v>YES</v>
      </c>
      <c r="R17" s="12">
        <f>O17+O18</f>
        <v>0.11727672017059801</v>
      </c>
      <c r="S17" s="13" t="str">
        <f>IF(R17&gt;=0.04,"YES","NO")</f>
        <v>YES</v>
      </c>
      <c r="T17" s="6">
        <v>4.38</v>
      </c>
      <c r="U17" s="6">
        <v>14.75</v>
      </c>
      <c r="V17" s="6">
        <v>39.67</v>
      </c>
      <c r="W17" s="6">
        <v>16.94</v>
      </c>
      <c r="X17" s="13" t="str">
        <f>IF(V17&gt;W17,"YES","NO")</f>
        <v>YES</v>
      </c>
      <c r="Y17" s="6">
        <v>3.67</v>
      </c>
      <c r="Z17" s="6">
        <v>11.1</v>
      </c>
      <c r="AA17" s="6">
        <v>35.23</v>
      </c>
      <c r="AB17" s="6">
        <v>23.39</v>
      </c>
      <c r="AC17" s="13" t="str">
        <f>IF(AA17&gt;AB17,"YES","NO")</f>
        <v>YES</v>
      </c>
    </row>
    <row r="18" spans="1:29" s="35" customFormat="1" ht="47.25" customHeight="1">
      <c r="A18" s="42"/>
      <c r="B18" s="41" t="s">
        <v>25</v>
      </c>
      <c r="C18" s="41"/>
      <c r="D18" s="2">
        <v>9038011</v>
      </c>
      <c r="E18" s="2">
        <v>172496</v>
      </c>
      <c r="F18" s="2">
        <v>0</v>
      </c>
      <c r="G18" s="2">
        <v>56743830</v>
      </c>
      <c r="H18" s="2">
        <v>854961</v>
      </c>
      <c r="I18" s="2">
        <v>279062</v>
      </c>
      <c r="J18" s="2">
        <v>2810754</v>
      </c>
      <c r="K18" s="2">
        <v>764988</v>
      </c>
      <c r="L18" s="2">
        <v>269272</v>
      </c>
      <c r="M18" s="2">
        <f>G18+(H18+I18+J18+K18)*10+L18</f>
        <v>104110752</v>
      </c>
      <c r="N18" s="2">
        <v>347429564</v>
      </c>
      <c r="O18" s="3">
        <f t="shared" si="0"/>
        <v>0.08515465338296663</v>
      </c>
      <c r="P18" s="3">
        <f>0.04*0.8</f>
        <v>0.032</v>
      </c>
      <c r="Q18" s="3" t="str">
        <f t="shared" si="1"/>
        <v>YES</v>
      </c>
      <c r="R18" s="12"/>
      <c r="S18" s="13"/>
      <c r="T18" s="10"/>
      <c r="U18" s="10"/>
      <c r="V18" s="10"/>
      <c r="W18" s="10"/>
      <c r="X18" s="13"/>
      <c r="Y18" s="10"/>
      <c r="Z18" s="10"/>
      <c r="AA18" s="10"/>
      <c r="AB18" s="10"/>
      <c r="AC18" s="13"/>
    </row>
    <row r="19" spans="1:29" s="35" customFormat="1" ht="47.25" customHeight="1">
      <c r="A19" s="43">
        <v>3</v>
      </c>
      <c r="B19" s="41" t="s">
        <v>23</v>
      </c>
      <c r="C19" s="41"/>
      <c r="D19" s="2">
        <v>4396166</v>
      </c>
      <c r="E19" s="2">
        <v>8905</v>
      </c>
      <c r="F19" s="2">
        <v>0</v>
      </c>
      <c r="G19" s="2">
        <v>0</v>
      </c>
      <c r="H19" s="2">
        <v>0</v>
      </c>
      <c r="I19" s="2">
        <v>0</v>
      </c>
      <c r="J19" s="2">
        <v>0</v>
      </c>
      <c r="K19" s="2">
        <v>0</v>
      </c>
      <c r="L19" s="2">
        <v>19937</v>
      </c>
      <c r="M19" s="2">
        <f aca="true" t="shared" si="2" ref="M19:M25">G19+(H19+I19+J19+K19)*10+L19</f>
        <v>19937</v>
      </c>
      <c r="N19" s="2">
        <v>0</v>
      </c>
      <c r="O19" s="3">
        <f t="shared" si="0"/>
        <v>220.05622711541355</v>
      </c>
      <c r="P19" s="3">
        <v>0.04</v>
      </c>
      <c r="Q19" s="3" t="str">
        <f t="shared" si="1"/>
        <v>YES</v>
      </c>
      <c r="R19" s="3" t="s">
        <v>1</v>
      </c>
      <c r="S19" s="3" t="s">
        <v>1</v>
      </c>
      <c r="T19" s="3" t="s">
        <v>0</v>
      </c>
      <c r="U19" s="3" t="s">
        <v>0</v>
      </c>
      <c r="V19" s="3" t="s">
        <v>0</v>
      </c>
      <c r="W19" s="3" t="s">
        <v>0</v>
      </c>
      <c r="X19" s="3" t="s">
        <v>0</v>
      </c>
      <c r="Y19" s="3" t="s">
        <v>0</v>
      </c>
      <c r="Z19" s="3" t="s">
        <v>0</v>
      </c>
      <c r="AA19" s="3" t="s">
        <v>0</v>
      </c>
      <c r="AB19" s="3" t="s">
        <v>0</v>
      </c>
      <c r="AC19" s="3" t="s">
        <v>0</v>
      </c>
    </row>
    <row r="20" spans="1:29" ht="51.75" customHeight="1">
      <c r="A20" s="43">
        <v>4</v>
      </c>
      <c r="B20" s="41" t="s">
        <v>26</v>
      </c>
      <c r="C20" s="41"/>
      <c r="D20" s="2">
        <v>20867814</v>
      </c>
      <c r="E20" s="2">
        <v>927814</v>
      </c>
      <c r="F20" s="2">
        <v>0</v>
      </c>
      <c r="G20" s="2">
        <v>178671105</v>
      </c>
      <c r="H20" s="2">
        <v>125288</v>
      </c>
      <c r="I20" s="2">
        <v>185754</v>
      </c>
      <c r="J20" s="2">
        <v>10628071</v>
      </c>
      <c r="K20" s="2">
        <v>2062847</v>
      </c>
      <c r="L20" s="2">
        <v>3085473</v>
      </c>
      <c r="M20" s="2">
        <f t="shared" si="2"/>
        <v>311776178</v>
      </c>
      <c r="N20" s="2">
        <v>1235221384</v>
      </c>
      <c r="O20" s="3">
        <f t="shared" si="0"/>
        <v>0.06395613714913138</v>
      </c>
      <c r="P20" s="3">
        <v>0.04</v>
      </c>
      <c r="Q20" s="3" t="str">
        <f t="shared" si="1"/>
        <v>YES</v>
      </c>
      <c r="R20" s="3" t="s">
        <v>1</v>
      </c>
      <c r="S20" s="3" t="s">
        <v>1</v>
      </c>
      <c r="T20" s="14">
        <v>1.27</v>
      </c>
      <c r="U20" s="15">
        <v>8.36</v>
      </c>
      <c r="V20" s="14">
        <v>33.93</v>
      </c>
      <c r="W20" s="15">
        <v>16.94</v>
      </c>
      <c r="X20" s="2" t="str">
        <f>IF(V20&gt;W20,"YES","NO")</f>
        <v>YES</v>
      </c>
      <c r="Y20" s="15">
        <v>4.42</v>
      </c>
      <c r="Z20" s="16">
        <v>9.11</v>
      </c>
      <c r="AA20" s="15">
        <v>34.87</v>
      </c>
      <c r="AB20" s="15">
        <v>23.39</v>
      </c>
      <c r="AC20" s="2" t="str">
        <f>IF(AA20&gt;AB20,"YES","NO")</f>
        <v>YES</v>
      </c>
    </row>
    <row r="21" spans="1:29" s="35" customFormat="1" ht="47.25" customHeight="1">
      <c r="A21" s="43">
        <v>5</v>
      </c>
      <c r="B21" s="41" t="s">
        <v>27</v>
      </c>
      <c r="C21" s="41"/>
      <c r="D21" s="2">
        <v>3135482</v>
      </c>
      <c r="E21" s="2">
        <v>74529</v>
      </c>
      <c r="F21" s="2">
        <v>0</v>
      </c>
      <c r="G21" s="2">
        <v>27046196</v>
      </c>
      <c r="H21" s="2">
        <v>1050071</v>
      </c>
      <c r="I21" s="2">
        <v>91196</v>
      </c>
      <c r="J21" s="2">
        <v>2</v>
      </c>
      <c r="K21" s="2">
        <v>72659</v>
      </c>
      <c r="L21" s="2">
        <v>191366</v>
      </c>
      <c r="M21" s="2">
        <f t="shared" si="2"/>
        <v>39376842</v>
      </c>
      <c r="N21" s="2">
        <v>161222294</v>
      </c>
      <c r="O21" s="3">
        <f t="shared" si="0"/>
        <v>0.07773485237846144</v>
      </c>
      <c r="P21" s="3">
        <v>0.04</v>
      </c>
      <c r="Q21" s="3" t="str">
        <f t="shared" si="1"/>
        <v>YES</v>
      </c>
      <c r="R21" s="3" t="s">
        <v>1</v>
      </c>
      <c r="S21" s="3" t="s">
        <v>1</v>
      </c>
      <c r="T21" s="15">
        <v>4.51</v>
      </c>
      <c r="U21" s="16">
        <v>14.66</v>
      </c>
      <c r="V21" s="15">
        <v>29.46</v>
      </c>
      <c r="W21" s="15">
        <v>16.94</v>
      </c>
      <c r="X21" s="2" t="str">
        <f>IF(V21&gt;W21,"YES","NO")</f>
        <v>YES</v>
      </c>
      <c r="Y21" s="16">
        <v>3.56</v>
      </c>
      <c r="Z21" s="15">
        <v>12.02</v>
      </c>
      <c r="AA21" s="16">
        <v>26.49</v>
      </c>
      <c r="AB21" s="15">
        <v>23.39</v>
      </c>
      <c r="AC21" s="2" t="str">
        <f>IF(AA21&gt;AB21,"YES","NO")</f>
        <v>YES</v>
      </c>
    </row>
    <row r="22" spans="1:29" s="35" customFormat="1" ht="46.5" customHeight="1">
      <c r="A22" s="43">
        <v>6</v>
      </c>
      <c r="B22" s="41" t="s">
        <v>36</v>
      </c>
      <c r="C22" s="41"/>
      <c r="D22" s="2">
        <v>5814647</v>
      </c>
      <c r="E22" s="2">
        <v>592805</v>
      </c>
      <c r="F22" s="2">
        <v>0</v>
      </c>
      <c r="G22" s="2">
        <v>95758917</v>
      </c>
      <c r="H22" s="2">
        <v>1303799</v>
      </c>
      <c r="I22" s="2">
        <v>200479</v>
      </c>
      <c r="J22" s="2">
        <v>1210440</v>
      </c>
      <c r="K22" s="2">
        <v>556988</v>
      </c>
      <c r="L22" s="2">
        <v>350985</v>
      </c>
      <c r="M22" s="2">
        <f t="shared" si="2"/>
        <v>128826962</v>
      </c>
      <c r="N22" s="2">
        <v>272620651</v>
      </c>
      <c r="O22" s="3">
        <f t="shared" si="0"/>
        <v>0.04053376652629595</v>
      </c>
      <c r="P22" s="3">
        <v>0.04</v>
      </c>
      <c r="Q22" s="3" t="str">
        <f t="shared" si="1"/>
        <v>YES</v>
      </c>
      <c r="R22" s="3" t="s">
        <v>1</v>
      </c>
      <c r="S22" s="3" t="s">
        <v>1</v>
      </c>
      <c r="T22" s="16">
        <v>3.58</v>
      </c>
      <c r="U22" s="15">
        <v>16.05</v>
      </c>
      <c r="V22" s="16">
        <v>31.89</v>
      </c>
      <c r="W22" s="15">
        <v>16.94</v>
      </c>
      <c r="X22" s="2" t="str">
        <f>IF(V22&gt;W22,"YES","NO")</f>
        <v>YES</v>
      </c>
      <c r="Y22" s="15">
        <v>3.4</v>
      </c>
      <c r="Z22" s="16">
        <v>12.34</v>
      </c>
      <c r="AA22" s="15">
        <v>27.66</v>
      </c>
      <c r="AB22" s="15">
        <v>23.39</v>
      </c>
      <c r="AC22" s="2" t="str">
        <f>IF(AA22&gt;AB22,"YES","NO")</f>
        <v>YES</v>
      </c>
    </row>
    <row r="23" spans="1:29" s="35" customFormat="1" ht="47.25" customHeight="1">
      <c r="A23" s="43">
        <v>7</v>
      </c>
      <c r="B23" s="41" t="s">
        <v>28</v>
      </c>
      <c r="C23" s="41"/>
      <c r="D23" s="2">
        <v>262774</v>
      </c>
      <c r="E23" s="2">
        <v>3213</v>
      </c>
      <c r="F23" s="2">
        <v>0</v>
      </c>
      <c r="G23" s="2">
        <v>0</v>
      </c>
      <c r="H23" s="2">
        <v>0</v>
      </c>
      <c r="I23" s="2">
        <v>0</v>
      </c>
      <c r="J23" s="2">
        <v>0</v>
      </c>
      <c r="K23" s="2">
        <v>0</v>
      </c>
      <c r="L23" s="2">
        <v>24343</v>
      </c>
      <c r="M23" s="2">
        <f t="shared" si="2"/>
        <v>24343</v>
      </c>
      <c r="N23" s="2">
        <v>0</v>
      </c>
      <c r="O23" s="3" t="s">
        <v>0</v>
      </c>
      <c r="P23" s="3" t="s">
        <v>0</v>
      </c>
      <c r="Q23" s="3" t="s">
        <v>0</v>
      </c>
      <c r="R23" s="3" t="s">
        <v>1</v>
      </c>
      <c r="S23" s="3" t="s">
        <v>1</v>
      </c>
      <c r="T23" s="3" t="s">
        <v>0</v>
      </c>
      <c r="U23" s="3" t="s">
        <v>0</v>
      </c>
      <c r="V23" s="3" t="s">
        <v>0</v>
      </c>
      <c r="W23" s="3" t="s">
        <v>0</v>
      </c>
      <c r="X23" s="3" t="s">
        <v>0</v>
      </c>
      <c r="Y23" s="3" t="s">
        <v>0</v>
      </c>
      <c r="Z23" s="3" t="s">
        <v>0</v>
      </c>
      <c r="AA23" s="3" t="s">
        <v>0</v>
      </c>
      <c r="AB23" s="3" t="s">
        <v>0</v>
      </c>
      <c r="AC23" s="3" t="s">
        <v>0</v>
      </c>
    </row>
    <row r="24" spans="1:29" s="35" customFormat="1" ht="47.25" customHeight="1">
      <c r="A24" s="43">
        <v>8</v>
      </c>
      <c r="B24" s="41" t="s">
        <v>29</v>
      </c>
      <c r="C24" s="41"/>
      <c r="D24" s="2">
        <v>5154472</v>
      </c>
      <c r="E24" s="2">
        <v>102344</v>
      </c>
      <c r="F24" s="2">
        <v>0</v>
      </c>
      <c r="G24" s="2">
        <v>0</v>
      </c>
      <c r="H24" s="2">
        <v>0</v>
      </c>
      <c r="I24" s="2">
        <v>0</v>
      </c>
      <c r="J24" s="2">
        <v>0</v>
      </c>
      <c r="K24" s="2">
        <v>0</v>
      </c>
      <c r="L24" s="2">
        <v>257436</v>
      </c>
      <c r="M24" s="2">
        <f t="shared" si="2"/>
        <v>257436</v>
      </c>
      <c r="N24" s="2">
        <v>0</v>
      </c>
      <c r="O24" s="3" t="s">
        <v>0</v>
      </c>
      <c r="P24" s="3" t="s">
        <v>0</v>
      </c>
      <c r="Q24" s="3" t="s">
        <v>0</v>
      </c>
      <c r="R24" s="3" t="s">
        <v>1</v>
      </c>
      <c r="S24" s="3" t="s">
        <v>1</v>
      </c>
      <c r="T24" s="3" t="s">
        <v>0</v>
      </c>
      <c r="U24" s="3" t="s">
        <v>0</v>
      </c>
      <c r="V24" s="3" t="s">
        <v>0</v>
      </c>
      <c r="W24" s="3" t="s">
        <v>0</v>
      </c>
      <c r="X24" s="3" t="s">
        <v>0</v>
      </c>
      <c r="Y24" s="3" t="s">
        <v>0</v>
      </c>
      <c r="Z24" s="3" t="s">
        <v>0</v>
      </c>
      <c r="AA24" s="3" t="s">
        <v>0</v>
      </c>
      <c r="AB24" s="3" t="s">
        <v>0</v>
      </c>
      <c r="AC24" s="3" t="s">
        <v>0</v>
      </c>
    </row>
    <row r="25" spans="1:29" s="35" customFormat="1" ht="47.25" customHeight="1">
      <c r="A25" s="43">
        <v>9</v>
      </c>
      <c r="B25" s="41" t="s">
        <v>30</v>
      </c>
      <c r="C25" s="41"/>
      <c r="D25" s="2">
        <v>2490572</v>
      </c>
      <c r="E25" s="2">
        <v>16808</v>
      </c>
      <c r="F25" s="2">
        <v>0</v>
      </c>
      <c r="G25" s="2">
        <v>0</v>
      </c>
      <c r="H25" s="2">
        <v>0</v>
      </c>
      <c r="I25" s="2">
        <v>0</v>
      </c>
      <c r="J25" s="2">
        <v>0</v>
      </c>
      <c r="K25" s="2">
        <v>0</v>
      </c>
      <c r="L25" s="2">
        <v>0</v>
      </c>
      <c r="M25" s="2">
        <f t="shared" si="2"/>
        <v>0</v>
      </c>
      <c r="N25" s="2">
        <v>0</v>
      </c>
      <c r="O25" s="3" t="s">
        <v>0</v>
      </c>
      <c r="P25" s="3" t="s">
        <v>0</v>
      </c>
      <c r="Q25" s="3" t="s">
        <v>0</v>
      </c>
      <c r="R25" s="3" t="s">
        <v>1</v>
      </c>
      <c r="S25" s="3" t="s">
        <v>1</v>
      </c>
      <c r="T25" s="3" t="s">
        <v>0</v>
      </c>
      <c r="U25" s="3" t="s">
        <v>0</v>
      </c>
      <c r="V25" s="3" t="s">
        <v>0</v>
      </c>
      <c r="W25" s="3" t="s">
        <v>0</v>
      </c>
      <c r="X25" s="3" t="s">
        <v>0</v>
      </c>
      <c r="Y25" s="3" t="s">
        <v>0</v>
      </c>
      <c r="Z25" s="3" t="s">
        <v>0</v>
      </c>
      <c r="AA25" s="3" t="s">
        <v>0</v>
      </c>
      <c r="AB25" s="3" t="s">
        <v>0</v>
      </c>
      <c r="AC25" s="3" t="s">
        <v>0</v>
      </c>
    </row>
    <row r="26" spans="1:29" s="35" customFormat="1" ht="47.25" customHeight="1">
      <c r="A26" s="44" t="s">
        <v>31</v>
      </c>
      <c r="B26" s="44"/>
      <c r="C26" s="44"/>
      <c r="D26" s="2" t="s">
        <v>1</v>
      </c>
      <c r="E26" s="2" t="s">
        <v>1</v>
      </c>
      <c r="F26" s="2" t="s">
        <v>1</v>
      </c>
      <c r="G26" s="2" t="s">
        <v>1</v>
      </c>
      <c r="H26" s="2" t="s">
        <v>1</v>
      </c>
      <c r="I26" s="2" t="s">
        <v>1</v>
      </c>
      <c r="J26" s="2" t="s">
        <v>1</v>
      </c>
      <c r="K26" s="2" t="s">
        <v>1</v>
      </c>
      <c r="L26" s="2" t="s">
        <v>1</v>
      </c>
      <c r="M26" s="2" t="s">
        <v>1</v>
      </c>
      <c r="N26" s="2" t="s">
        <v>1</v>
      </c>
      <c r="O26" s="2" t="s">
        <v>1</v>
      </c>
      <c r="P26" s="3" t="s">
        <v>1</v>
      </c>
      <c r="Q26" s="3" t="s">
        <v>1</v>
      </c>
      <c r="R26" s="3" t="s">
        <v>1</v>
      </c>
      <c r="S26" s="3" t="s">
        <v>1</v>
      </c>
      <c r="T26" s="17">
        <v>2.37</v>
      </c>
      <c r="U26" s="18">
        <v>8.91</v>
      </c>
      <c r="V26" s="17">
        <v>33.89</v>
      </c>
      <c r="W26" s="3" t="s">
        <v>1</v>
      </c>
      <c r="X26" s="3" t="s">
        <v>1</v>
      </c>
      <c r="Y26" s="18">
        <v>3.97</v>
      </c>
      <c r="Z26" s="17">
        <v>8.45</v>
      </c>
      <c r="AA26" s="19">
        <v>33.42</v>
      </c>
      <c r="AB26" s="3" t="s">
        <v>1</v>
      </c>
      <c r="AC26" s="3" t="s">
        <v>1</v>
      </c>
    </row>
    <row r="27" spans="1:29" s="35" customFormat="1" ht="47.25" customHeight="1">
      <c r="A27" s="44" t="s">
        <v>32</v>
      </c>
      <c r="B27" s="44"/>
      <c r="C27" s="44"/>
      <c r="D27" s="2" t="s">
        <v>1</v>
      </c>
      <c r="E27" s="2" t="s">
        <v>1</v>
      </c>
      <c r="F27" s="2" t="s">
        <v>1</v>
      </c>
      <c r="G27" s="2" t="s">
        <v>1</v>
      </c>
      <c r="H27" s="2" t="s">
        <v>1</v>
      </c>
      <c r="I27" s="2" t="s">
        <v>1</v>
      </c>
      <c r="J27" s="2" t="s">
        <v>1</v>
      </c>
      <c r="K27" s="2" t="s">
        <v>1</v>
      </c>
      <c r="L27" s="2" t="s">
        <v>1</v>
      </c>
      <c r="M27" s="2" t="s">
        <v>1</v>
      </c>
      <c r="N27" s="2" t="s">
        <v>1</v>
      </c>
      <c r="O27" s="2" t="s">
        <v>1</v>
      </c>
      <c r="P27" s="3" t="s">
        <v>1</v>
      </c>
      <c r="Q27" s="3" t="s">
        <v>1</v>
      </c>
      <c r="R27" s="3" t="s">
        <v>1</v>
      </c>
      <c r="S27" s="3" t="s">
        <v>1</v>
      </c>
      <c r="T27" s="17" t="s">
        <v>1</v>
      </c>
      <c r="U27" s="18" t="s">
        <v>1</v>
      </c>
      <c r="V27" s="20">
        <v>33.89</v>
      </c>
      <c r="W27" s="3" t="s">
        <v>1</v>
      </c>
      <c r="X27" s="3" t="s">
        <v>1</v>
      </c>
      <c r="Y27" s="3" t="s">
        <v>1</v>
      </c>
      <c r="Z27" s="3" t="s">
        <v>1</v>
      </c>
      <c r="AA27" s="17">
        <v>33.42</v>
      </c>
      <c r="AB27" s="3" t="s">
        <v>1</v>
      </c>
      <c r="AC27" s="3" t="s">
        <v>1</v>
      </c>
    </row>
    <row r="28" spans="1:28" s="35" customFormat="1" ht="15.75">
      <c r="A28" s="45"/>
      <c r="B28" s="45"/>
      <c r="C28" s="45"/>
      <c r="D28" s="46"/>
      <c r="E28" s="46"/>
      <c r="F28" s="46"/>
      <c r="G28" s="46"/>
      <c r="H28" s="46"/>
      <c r="I28" s="46"/>
      <c r="J28" s="46"/>
      <c r="K28" s="46"/>
      <c r="L28" s="46"/>
      <c r="M28" s="46"/>
      <c r="N28" s="46"/>
      <c r="O28" s="46"/>
      <c r="P28" s="46"/>
      <c r="Q28" s="46"/>
      <c r="R28" s="46"/>
      <c r="S28" s="46"/>
      <c r="T28" s="46"/>
      <c r="U28" s="46"/>
      <c r="V28" s="47"/>
      <c r="W28" s="46"/>
      <c r="X28" s="46"/>
      <c r="Y28" s="46"/>
      <c r="Z28" s="46"/>
      <c r="AA28" s="47"/>
      <c r="AB28" s="46"/>
    </row>
    <row r="29" spans="1:28" s="49" customFormat="1" ht="11.25" customHeight="1">
      <c r="A29" s="48" t="s">
        <v>33</v>
      </c>
      <c r="B29" s="45"/>
      <c r="C29" s="45"/>
      <c r="D29" s="46"/>
      <c r="E29" s="46"/>
      <c r="F29" s="46"/>
      <c r="G29" s="46"/>
      <c r="H29" s="46"/>
      <c r="I29" s="46"/>
      <c r="J29" s="46"/>
      <c r="K29" s="46"/>
      <c r="L29" s="46"/>
      <c r="M29" s="46"/>
      <c r="N29" s="46"/>
      <c r="O29" s="46"/>
      <c r="P29" s="46"/>
      <c r="Q29" s="46"/>
      <c r="R29" s="46"/>
      <c r="S29" s="46"/>
      <c r="T29" s="46"/>
      <c r="U29" s="46"/>
      <c r="V29" s="47"/>
      <c r="W29" s="46"/>
      <c r="X29" s="46"/>
      <c r="Y29" s="46"/>
      <c r="Z29" s="46"/>
      <c r="AA29" s="47"/>
      <c r="AB29" s="46"/>
    </row>
    <row r="30" spans="1:28" s="49" customFormat="1" ht="15.75" customHeight="1">
      <c r="A30" s="48" t="s">
        <v>45</v>
      </c>
      <c r="B30" s="22"/>
      <c r="C30" s="1"/>
      <c r="D30" s="1"/>
      <c r="E30" s="1"/>
      <c r="F30" s="1"/>
      <c r="G30" s="1"/>
      <c r="H30" s="1"/>
      <c r="I30" s="1"/>
      <c r="J30" s="1"/>
      <c r="K30" s="1"/>
      <c r="L30" s="1"/>
      <c r="M30" s="1"/>
      <c r="N30" s="45"/>
      <c r="O30" s="21"/>
      <c r="P30" s="21"/>
      <c r="Q30" s="21"/>
      <c r="R30" s="21"/>
      <c r="S30" s="21"/>
      <c r="T30" s="47"/>
      <c r="U30" s="47"/>
      <c r="V30" s="47"/>
      <c r="W30" s="47"/>
      <c r="X30" s="47"/>
      <c r="Y30" s="47"/>
      <c r="Z30" s="47"/>
      <c r="AA30" s="47"/>
      <c r="AB30" s="47"/>
    </row>
  </sheetData>
  <sheetProtection/>
  <mergeCells count="69">
    <mergeCell ref="Y12:Y13"/>
    <mergeCell ref="Z12:Z13"/>
    <mergeCell ref="AA12:AA13"/>
    <mergeCell ref="AB12:AB13"/>
    <mergeCell ref="AB15:AB16"/>
    <mergeCell ref="A9:AC9"/>
    <mergeCell ref="E12:E13"/>
    <mergeCell ref="U12:U13"/>
    <mergeCell ref="V12:V13"/>
    <mergeCell ref="L12:L13"/>
    <mergeCell ref="Y17:Y18"/>
    <mergeCell ref="Z17:Z18"/>
    <mergeCell ref="AA17:AA18"/>
    <mergeCell ref="AB17:AB18"/>
    <mergeCell ref="Y15:Y16"/>
    <mergeCell ref="Z15:Z16"/>
    <mergeCell ref="AA15:AA16"/>
    <mergeCell ref="G12:G13"/>
    <mergeCell ref="H12:K12"/>
    <mergeCell ref="M12:M13"/>
    <mergeCell ref="D12:D13"/>
    <mergeCell ref="N12:N13"/>
    <mergeCell ref="O12:O13"/>
    <mergeCell ref="A11:A13"/>
    <mergeCell ref="W12:W13"/>
    <mergeCell ref="Q12:Q13"/>
    <mergeCell ref="F12:F13"/>
    <mergeCell ref="P12:P13"/>
    <mergeCell ref="R12:R13"/>
    <mergeCell ref="S12:S13"/>
    <mergeCell ref="T12:T13"/>
    <mergeCell ref="B11:C13"/>
    <mergeCell ref="D11:S11"/>
    <mergeCell ref="B14:C14"/>
    <mergeCell ref="S15:S16"/>
    <mergeCell ref="W17:W18"/>
    <mergeCell ref="V17:V18"/>
    <mergeCell ref="R15:R16"/>
    <mergeCell ref="T15:T16"/>
    <mergeCell ref="U15:U16"/>
    <mergeCell ref="T17:T18"/>
    <mergeCell ref="U17:U18"/>
    <mergeCell ref="A26:C26"/>
    <mergeCell ref="A15:A16"/>
    <mergeCell ref="B15:C15"/>
    <mergeCell ref="A17:A18"/>
    <mergeCell ref="B17:C17"/>
    <mergeCell ref="B16:C16"/>
    <mergeCell ref="B18:C18"/>
    <mergeCell ref="A27:C27"/>
    <mergeCell ref="R17:R18"/>
    <mergeCell ref="S17:S18"/>
    <mergeCell ref="B23:C23"/>
    <mergeCell ref="B24:C24"/>
    <mergeCell ref="B25:C25"/>
    <mergeCell ref="B20:C20"/>
    <mergeCell ref="B22:C22"/>
    <mergeCell ref="B19:C19"/>
    <mergeCell ref="B21:C21"/>
    <mergeCell ref="AC17:AC18"/>
    <mergeCell ref="AC15:AC16"/>
    <mergeCell ref="X12:X13"/>
    <mergeCell ref="AC12:AC13"/>
    <mergeCell ref="Y11:AC11"/>
    <mergeCell ref="T11:X11"/>
    <mergeCell ref="X15:X16"/>
    <mergeCell ref="X17:X18"/>
    <mergeCell ref="V15:V16"/>
    <mergeCell ref="W15:W16"/>
  </mergeCells>
  <printOptions/>
  <pageMargins left="0.23" right="0.16" top="0.17" bottom="0.16" header="0.27" footer="0.3"/>
  <pageSetup fitToHeight="1" fitToWidth="1" horizontalDpi="600" verticalDpi="600" orientation="landscape" paperSize="8" scale="57" r:id="rId1"/>
</worksheet>
</file>

<file path=xl/worksheets/sheet2.xml><?xml version="1.0" encoding="utf-8"?>
<worksheet xmlns="http://schemas.openxmlformats.org/spreadsheetml/2006/main" xmlns:r="http://schemas.openxmlformats.org/officeDocument/2006/relationships">
  <sheetPr>
    <pageSetUpPr fitToPage="1"/>
  </sheetPr>
  <dimension ref="A9:AC30"/>
  <sheetViews>
    <sheetView zoomScale="70" zoomScaleNormal="70" zoomScaleSheetLayoutView="75" zoomScalePageLayoutView="0" workbookViewId="0" topLeftCell="A7">
      <selection activeCell="A11" sqref="A11:A13"/>
    </sheetView>
  </sheetViews>
  <sheetFormatPr defaultColWidth="9.00390625" defaultRowHeight="12.75"/>
  <cols>
    <col min="1" max="2" width="7.625" style="22" customWidth="1"/>
    <col min="3" max="3" width="33.375" style="1" customWidth="1"/>
    <col min="4" max="12" width="16.00390625" style="1" customWidth="1"/>
    <col min="13" max="14" width="18.75390625" style="1" customWidth="1"/>
    <col min="15" max="18" width="15.375" style="1" customWidth="1"/>
    <col min="19" max="19" width="15.00390625" style="1" customWidth="1"/>
    <col min="20" max="28" width="14.75390625" style="1" customWidth="1"/>
    <col min="29" max="29" width="11.875" style="1" customWidth="1"/>
    <col min="30" max="16384" width="9.125" style="1" customWidth="1"/>
  </cols>
  <sheetData>
    <row r="1" ht="15.75" hidden="1"/>
    <row r="2" ht="15.75" hidden="1"/>
    <row r="3" ht="15.75" hidden="1"/>
    <row r="4" ht="15.75" hidden="1"/>
    <row r="5" ht="15.75" hidden="1"/>
    <row r="6" ht="15.75" hidden="1"/>
    <row r="9" spans="1:29" ht="42" customHeight="1">
      <c r="A9" s="23" t="s">
        <v>47</v>
      </c>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row>
    <row r="10" spans="3:28" ht="15.75">
      <c r="C10" s="24"/>
      <c r="D10" s="24"/>
      <c r="E10" s="24"/>
      <c r="F10" s="24"/>
      <c r="G10" s="24"/>
      <c r="H10" s="24"/>
      <c r="I10" s="24"/>
      <c r="J10" s="24"/>
      <c r="K10" s="24"/>
      <c r="L10" s="24"/>
      <c r="S10" s="25"/>
      <c r="T10" s="25"/>
      <c r="U10" s="25"/>
      <c r="Y10" s="25"/>
      <c r="Z10" s="25"/>
      <c r="AB10" s="1" t="s">
        <v>40</v>
      </c>
    </row>
    <row r="11" spans="1:29" ht="46.5" customHeight="1">
      <c r="A11" s="51" t="s">
        <v>2</v>
      </c>
      <c r="B11" s="51" t="s">
        <v>3</v>
      </c>
      <c r="C11" s="51" t="s">
        <v>3</v>
      </c>
      <c r="D11" s="27" t="s">
        <v>4</v>
      </c>
      <c r="E11" s="27"/>
      <c r="F11" s="27"/>
      <c r="G11" s="27"/>
      <c r="H11" s="27"/>
      <c r="I11" s="27"/>
      <c r="J11" s="27"/>
      <c r="K11" s="27"/>
      <c r="L11" s="27"/>
      <c r="M11" s="27"/>
      <c r="N11" s="27"/>
      <c r="O11" s="27"/>
      <c r="P11" s="27"/>
      <c r="Q11" s="27"/>
      <c r="R11" s="27"/>
      <c r="S11" s="27"/>
      <c r="T11" s="28" t="s">
        <v>37</v>
      </c>
      <c r="U11" s="29"/>
      <c r="V11" s="29"/>
      <c r="W11" s="29"/>
      <c r="X11" s="30"/>
      <c r="Y11" s="28" t="s">
        <v>38</v>
      </c>
      <c r="Z11" s="29"/>
      <c r="AA11" s="29"/>
      <c r="AB11" s="29"/>
      <c r="AC11" s="30"/>
    </row>
    <row r="12" spans="1:29" ht="18.75" customHeight="1">
      <c r="A12" s="51"/>
      <c r="B12" s="51"/>
      <c r="C12" s="51"/>
      <c r="D12" s="51" t="s">
        <v>5</v>
      </c>
      <c r="E12" s="51" t="s">
        <v>6</v>
      </c>
      <c r="F12" s="51" t="s">
        <v>34</v>
      </c>
      <c r="G12" s="51" t="s">
        <v>7</v>
      </c>
      <c r="H12" s="27" t="s">
        <v>8</v>
      </c>
      <c r="I12" s="27"/>
      <c r="J12" s="27"/>
      <c r="K12" s="27"/>
      <c r="L12" s="51" t="s">
        <v>9</v>
      </c>
      <c r="M12" s="51" t="s">
        <v>10</v>
      </c>
      <c r="N12" s="51" t="s">
        <v>11</v>
      </c>
      <c r="O12" s="51" t="s">
        <v>12</v>
      </c>
      <c r="P12" s="51" t="s">
        <v>13</v>
      </c>
      <c r="Q12" s="51" t="s">
        <v>14</v>
      </c>
      <c r="R12" s="51" t="s">
        <v>15</v>
      </c>
      <c r="S12" s="51" t="s">
        <v>16</v>
      </c>
      <c r="T12" s="31" t="s">
        <v>41</v>
      </c>
      <c r="U12" s="31" t="s">
        <v>42</v>
      </c>
      <c r="V12" s="31" t="s">
        <v>43</v>
      </c>
      <c r="W12" s="51" t="s">
        <v>17</v>
      </c>
      <c r="X12" s="51" t="s">
        <v>39</v>
      </c>
      <c r="Y12" s="31" t="s">
        <v>41</v>
      </c>
      <c r="Z12" s="31" t="s">
        <v>42</v>
      </c>
      <c r="AA12" s="31" t="s">
        <v>43</v>
      </c>
      <c r="AB12" s="51" t="s">
        <v>17</v>
      </c>
      <c r="AC12" s="51" t="s">
        <v>39</v>
      </c>
    </row>
    <row r="13" spans="1:29" s="54" customFormat="1" ht="120" customHeight="1">
      <c r="A13" s="51"/>
      <c r="B13" s="51"/>
      <c r="C13" s="51"/>
      <c r="D13" s="51"/>
      <c r="E13" s="51"/>
      <c r="F13" s="51"/>
      <c r="G13" s="51"/>
      <c r="H13" s="52" t="s">
        <v>18</v>
      </c>
      <c r="I13" s="52" t="s">
        <v>19</v>
      </c>
      <c r="J13" s="53" t="s">
        <v>20</v>
      </c>
      <c r="K13" s="53" t="s">
        <v>21</v>
      </c>
      <c r="L13" s="51"/>
      <c r="M13" s="51"/>
      <c r="N13" s="51"/>
      <c r="O13" s="51"/>
      <c r="P13" s="51"/>
      <c r="Q13" s="51"/>
      <c r="R13" s="51"/>
      <c r="S13" s="51"/>
      <c r="T13" s="34"/>
      <c r="U13" s="34"/>
      <c r="V13" s="34"/>
      <c r="W13" s="51"/>
      <c r="X13" s="51"/>
      <c r="Y13" s="34"/>
      <c r="Z13" s="34"/>
      <c r="AA13" s="34"/>
      <c r="AB13" s="51"/>
      <c r="AC13" s="51"/>
    </row>
    <row r="14" spans="1:29" s="54" customFormat="1" ht="24" customHeight="1">
      <c r="A14" s="55">
        <v>1</v>
      </c>
      <c r="B14" s="56">
        <v>2</v>
      </c>
      <c r="C14" s="57"/>
      <c r="D14" s="55">
        <v>3</v>
      </c>
      <c r="E14" s="55">
        <v>4</v>
      </c>
      <c r="F14" s="55"/>
      <c r="G14" s="55">
        <v>5</v>
      </c>
      <c r="H14" s="55">
        <v>6</v>
      </c>
      <c r="I14" s="55">
        <v>7</v>
      </c>
      <c r="J14" s="55">
        <v>8</v>
      </c>
      <c r="K14" s="55">
        <v>9</v>
      </c>
      <c r="L14" s="55">
        <v>10</v>
      </c>
      <c r="M14" s="55">
        <v>11</v>
      </c>
      <c r="N14" s="55">
        <v>12</v>
      </c>
      <c r="O14" s="55">
        <v>13</v>
      </c>
      <c r="P14" s="55">
        <v>14</v>
      </c>
      <c r="Q14" s="55">
        <v>15</v>
      </c>
      <c r="R14" s="55">
        <v>16</v>
      </c>
      <c r="S14" s="55">
        <v>17</v>
      </c>
      <c r="T14" s="55">
        <v>18</v>
      </c>
      <c r="U14" s="55">
        <v>19</v>
      </c>
      <c r="V14" s="55">
        <v>20</v>
      </c>
      <c r="W14" s="55">
        <v>21</v>
      </c>
      <c r="X14" s="55">
        <v>22</v>
      </c>
      <c r="Y14" s="55">
        <v>23</v>
      </c>
      <c r="Z14" s="55">
        <v>24</v>
      </c>
      <c r="AA14" s="55">
        <v>25</v>
      </c>
      <c r="AB14" s="55">
        <v>26</v>
      </c>
      <c r="AC14" s="55">
        <v>27</v>
      </c>
    </row>
    <row r="15" spans="1:29" s="54" customFormat="1" ht="47.25" customHeight="1">
      <c r="A15" s="58">
        <v>1</v>
      </c>
      <c r="B15" s="59" t="s">
        <v>35</v>
      </c>
      <c r="C15" s="59"/>
      <c r="D15" s="2">
        <v>6234473</v>
      </c>
      <c r="E15" s="2">
        <v>1241049</v>
      </c>
      <c r="F15" s="2">
        <v>0</v>
      </c>
      <c r="G15" s="2">
        <v>145358716</v>
      </c>
      <c r="H15" s="2">
        <v>1374963</v>
      </c>
      <c r="I15" s="2">
        <v>113734</v>
      </c>
      <c r="J15" s="2">
        <v>1326403</v>
      </c>
      <c r="K15" s="2">
        <v>3458816</v>
      </c>
      <c r="L15" s="2">
        <v>375494</v>
      </c>
      <c r="M15" s="2">
        <f>G15+(H15+I15+J15+K15)*10+L15</f>
        <v>208473370</v>
      </c>
      <c r="N15" s="2">
        <v>446304856</v>
      </c>
      <c r="O15" s="3">
        <f>(D15-(E15+F15))/M15</f>
        <v>0.023952335015258782</v>
      </c>
      <c r="P15" s="3">
        <f>0.04*0.3</f>
        <v>0.012</v>
      </c>
      <c r="Q15" s="3" t="str">
        <f>IF(O15&gt;P15,"YES","NO")</f>
        <v>YES</v>
      </c>
      <c r="R15" s="4">
        <f>O15+O16</f>
        <v>0.08037734157366165</v>
      </c>
      <c r="S15" s="5" t="str">
        <f>IF(R15&gt;=0.04,"YES","NO")</f>
        <v>YES</v>
      </c>
      <c r="T15" s="6">
        <v>2.34</v>
      </c>
      <c r="U15" s="6">
        <v>4.52</v>
      </c>
      <c r="V15" s="6">
        <v>27.84</v>
      </c>
      <c r="W15" s="6">
        <v>15.94</v>
      </c>
      <c r="X15" s="13" t="str">
        <f>IF(V15&gt;W15,"YES","NO")</f>
        <v>YES</v>
      </c>
      <c r="Y15" s="6">
        <v>3.45</v>
      </c>
      <c r="Z15" s="6">
        <v>5.17</v>
      </c>
      <c r="AA15" s="6">
        <v>33.39</v>
      </c>
      <c r="AB15" s="6">
        <v>22.3</v>
      </c>
      <c r="AC15" s="5" t="str">
        <f>IF(AA15&gt;AB15,"YES","NO")</f>
        <v>YES</v>
      </c>
    </row>
    <row r="16" spans="1:29" s="54" customFormat="1" ht="47.25" customHeight="1">
      <c r="A16" s="58"/>
      <c r="B16" s="60" t="s">
        <v>22</v>
      </c>
      <c r="C16" s="60"/>
      <c r="D16" s="2">
        <v>13093697</v>
      </c>
      <c r="E16" s="2">
        <v>1303505</v>
      </c>
      <c r="F16" s="2">
        <v>0</v>
      </c>
      <c r="G16" s="2">
        <v>145358716</v>
      </c>
      <c r="H16" s="2">
        <v>1374963</v>
      </c>
      <c r="I16" s="2">
        <v>113734</v>
      </c>
      <c r="J16" s="2">
        <v>1326403</v>
      </c>
      <c r="K16" s="2">
        <v>3458816</v>
      </c>
      <c r="L16" s="2">
        <v>855436</v>
      </c>
      <c r="M16" s="2">
        <f>G16+(H16+I16+J16+K16)*10+L16</f>
        <v>208953312</v>
      </c>
      <c r="N16" s="2">
        <v>446304856</v>
      </c>
      <c r="O16" s="3">
        <f>(D16-(E16+F16))/M16</f>
        <v>0.056425006558402865</v>
      </c>
      <c r="P16" s="3">
        <f>0.04*0.7</f>
        <v>0.027999999999999997</v>
      </c>
      <c r="Q16" s="3" t="str">
        <f>IF(O16&gt;P16,"YES","NO")</f>
        <v>YES</v>
      </c>
      <c r="R16" s="8"/>
      <c r="S16" s="9"/>
      <c r="T16" s="10"/>
      <c r="U16" s="10"/>
      <c r="V16" s="10"/>
      <c r="W16" s="10"/>
      <c r="X16" s="13"/>
      <c r="Y16" s="10"/>
      <c r="Z16" s="10"/>
      <c r="AA16" s="10"/>
      <c r="AB16" s="10"/>
      <c r="AC16" s="9"/>
    </row>
    <row r="17" spans="1:29" s="54" customFormat="1" ht="54" customHeight="1">
      <c r="A17" s="42">
        <v>2</v>
      </c>
      <c r="B17" s="59" t="s">
        <v>24</v>
      </c>
      <c r="C17" s="59"/>
      <c r="D17" s="2">
        <v>3313294</v>
      </c>
      <c r="E17" s="2">
        <v>29875</v>
      </c>
      <c r="F17" s="2">
        <v>0</v>
      </c>
      <c r="G17" s="2">
        <v>62279926</v>
      </c>
      <c r="H17" s="2">
        <v>917683</v>
      </c>
      <c r="I17" s="2">
        <v>309457</v>
      </c>
      <c r="J17" s="2">
        <v>2872151</v>
      </c>
      <c r="K17" s="2">
        <v>777006</v>
      </c>
      <c r="L17" s="2">
        <v>472687</v>
      </c>
      <c r="M17" s="2">
        <f>G17+(H17+I17+J17+K17)*10+L17</f>
        <v>111515583</v>
      </c>
      <c r="N17" s="2">
        <v>352908381</v>
      </c>
      <c r="O17" s="3">
        <f>(D17-(E17+F17))/M17</f>
        <v>0.029443589063243295</v>
      </c>
      <c r="P17" s="3">
        <f>0.04*0.2</f>
        <v>0.008</v>
      </c>
      <c r="Q17" s="3" t="str">
        <f>IF(O17&gt;P17,"YES","NO")</f>
        <v>YES</v>
      </c>
      <c r="R17" s="12">
        <f>O17+O18</f>
        <v>0.10312521736942797</v>
      </c>
      <c r="S17" s="13" t="str">
        <f>IF(R17&gt;=0.04,"YES","NO")</f>
        <v>YES</v>
      </c>
      <c r="T17" s="6">
        <v>4.56</v>
      </c>
      <c r="U17" s="6">
        <v>14.66</v>
      </c>
      <c r="V17" s="6">
        <v>38.92</v>
      </c>
      <c r="W17" s="6">
        <v>15.94</v>
      </c>
      <c r="X17" s="13" t="str">
        <f>IF(V17&gt;W17,"YES","NO")</f>
        <v>YES</v>
      </c>
      <c r="Y17" s="6">
        <v>3.67</v>
      </c>
      <c r="Z17" s="6">
        <v>11.1</v>
      </c>
      <c r="AA17" s="6">
        <v>35.23</v>
      </c>
      <c r="AB17" s="6">
        <v>22.3</v>
      </c>
      <c r="AC17" s="13" t="str">
        <f>IF(AA17&gt;AB17,"YES","NO")</f>
        <v>YES</v>
      </c>
    </row>
    <row r="18" spans="1:29" s="54" customFormat="1" ht="47.25" customHeight="1">
      <c r="A18" s="42"/>
      <c r="B18" s="60" t="s">
        <v>25</v>
      </c>
      <c r="C18" s="60"/>
      <c r="D18" s="2">
        <v>8496309</v>
      </c>
      <c r="E18" s="2">
        <v>271246</v>
      </c>
      <c r="F18" s="2">
        <v>0</v>
      </c>
      <c r="G18" s="2">
        <v>62279926</v>
      </c>
      <c r="H18" s="2">
        <v>917683</v>
      </c>
      <c r="I18" s="2">
        <v>309457</v>
      </c>
      <c r="J18" s="2">
        <v>2872151</v>
      </c>
      <c r="K18" s="2">
        <v>777006</v>
      </c>
      <c r="L18" s="2">
        <v>586871</v>
      </c>
      <c r="M18" s="2">
        <f>G18+(H18+I18+J18+K18)*10+L18</f>
        <v>111629767</v>
      </c>
      <c r="N18" s="2">
        <v>352908381</v>
      </c>
      <c r="O18" s="3">
        <f>(D18-(E18+F18))/M18</f>
        <v>0.07368162830618467</v>
      </c>
      <c r="P18" s="3">
        <f>0.04*0.8</f>
        <v>0.032</v>
      </c>
      <c r="Q18" s="3" t="str">
        <f>IF(O18&gt;P18,"YES","NO")</f>
        <v>YES</v>
      </c>
      <c r="R18" s="12"/>
      <c r="S18" s="13"/>
      <c r="T18" s="10"/>
      <c r="U18" s="10"/>
      <c r="V18" s="10"/>
      <c r="W18" s="10"/>
      <c r="X18" s="13"/>
      <c r="Y18" s="10"/>
      <c r="Z18" s="10"/>
      <c r="AA18" s="10"/>
      <c r="AB18" s="10"/>
      <c r="AC18" s="13"/>
    </row>
    <row r="19" spans="1:29" s="54" customFormat="1" ht="47.25" customHeight="1">
      <c r="A19" s="61">
        <v>3</v>
      </c>
      <c r="B19" s="60" t="s">
        <v>23</v>
      </c>
      <c r="C19" s="60"/>
      <c r="D19" s="2">
        <v>4420601</v>
      </c>
      <c r="E19" s="2">
        <v>8841</v>
      </c>
      <c r="F19" s="2">
        <v>0</v>
      </c>
      <c r="G19" s="2">
        <v>0</v>
      </c>
      <c r="H19" s="2">
        <v>0</v>
      </c>
      <c r="I19" s="2">
        <v>0</v>
      </c>
      <c r="J19" s="2">
        <v>0</v>
      </c>
      <c r="K19" s="2">
        <v>0</v>
      </c>
      <c r="L19" s="2">
        <v>175796</v>
      </c>
      <c r="M19" s="2">
        <f>G19+(H19+I19+J19+K19)*10+L19</f>
        <v>175796</v>
      </c>
      <c r="N19" s="2" t="s">
        <v>0</v>
      </c>
      <c r="O19" s="3" t="s">
        <v>0</v>
      </c>
      <c r="P19" s="3" t="s">
        <v>0</v>
      </c>
      <c r="Q19" s="3" t="s">
        <v>0</v>
      </c>
      <c r="R19" s="3" t="s">
        <v>1</v>
      </c>
      <c r="S19" s="3" t="s">
        <v>1</v>
      </c>
      <c r="T19" s="3" t="s">
        <v>0</v>
      </c>
      <c r="U19" s="3" t="s">
        <v>0</v>
      </c>
      <c r="V19" s="3" t="s">
        <v>0</v>
      </c>
      <c r="W19" s="3" t="s">
        <v>0</v>
      </c>
      <c r="X19" s="3" t="s">
        <v>0</v>
      </c>
      <c r="Y19" s="3" t="s">
        <v>0</v>
      </c>
      <c r="Z19" s="3" t="s">
        <v>0</v>
      </c>
      <c r="AA19" s="3" t="s">
        <v>0</v>
      </c>
      <c r="AB19" s="3" t="s">
        <v>0</v>
      </c>
      <c r="AC19" s="3" t="s">
        <v>0</v>
      </c>
    </row>
    <row r="20" spans="1:29" ht="51.75" customHeight="1">
      <c r="A20" s="61">
        <v>4</v>
      </c>
      <c r="B20" s="60" t="s">
        <v>26</v>
      </c>
      <c r="C20" s="60"/>
      <c r="D20" s="2">
        <v>23271842</v>
      </c>
      <c r="E20" s="2">
        <v>1296983</v>
      </c>
      <c r="F20" s="2">
        <v>0</v>
      </c>
      <c r="G20" s="2">
        <v>178822530</v>
      </c>
      <c r="H20" s="2">
        <v>125554</v>
      </c>
      <c r="I20" s="2">
        <v>181623</v>
      </c>
      <c r="J20" s="2">
        <v>10820769</v>
      </c>
      <c r="K20" s="2">
        <v>2108256</v>
      </c>
      <c r="L20" s="2">
        <v>3063606</v>
      </c>
      <c r="M20" s="2">
        <f>G20+(H20+I20+J20+K20)*10+L20</f>
        <v>314248156</v>
      </c>
      <c r="N20" s="2">
        <v>1258387072</v>
      </c>
      <c r="O20" s="3">
        <f>(D20-(E20+F20))/M20</f>
        <v>0.06992836260270689</v>
      </c>
      <c r="P20" s="3">
        <v>0.04</v>
      </c>
      <c r="Q20" s="3" t="str">
        <f>IF(O20&gt;P20,"YES","NO")</f>
        <v>YES</v>
      </c>
      <c r="R20" s="3" t="s">
        <v>1</v>
      </c>
      <c r="S20" s="3" t="s">
        <v>1</v>
      </c>
      <c r="T20" s="14">
        <v>1.39</v>
      </c>
      <c r="U20" s="15">
        <v>8.06</v>
      </c>
      <c r="V20" s="14">
        <v>34.56</v>
      </c>
      <c r="W20" s="15">
        <v>15.94</v>
      </c>
      <c r="X20" s="2" t="str">
        <f>IF(V20&gt;W20,"YES","NO")</f>
        <v>YES</v>
      </c>
      <c r="Y20" s="15">
        <v>4.42</v>
      </c>
      <c r="Z20" s="16">
        <v>9.11</v>
      </c>
      <c r="AA20" s="15">
        <v>34.87</v>
      </c>
      <c r="AB20" s="15">
        <v>22.3</v>
      </c>
      <c r="AC20" s="2" t="str">
        <f>IF(AA20&gt;AB20,"YES","NO")</f>
        <v>YES</v>
      </c>
    </row>
    <row r="21" spans="1:29" s="54" customFormat="1" ht="47.25" customHeight="1">
      <c r="A21" s="61">
        <v>5</v>
      </c>
      <c r="B21" s="60" t="s">
        <v>27</v>
      </c>
      <c r="C21" s="60"/>
      <c r="D21" s="2">
        <v>3130848</v>
      </c>
      <c r="E21" s="2">
        <v>73032</v>
      </c>
      <c r="F21" s="2">
        <v>0</v>
      </c>
      <c r="G21" s="2">
        <v>0</v>
      </c>
      <c r="H21" s="2">
        <v>0</v>
      </c>
      <c r="I21" s="2">
        <v>0</v>
      </c>
      <c r="J21" s="2">
        <v>0</v>
      </c>
      <c r="K21" s="2">
        <v>0</v>
      </c>
      <c r="L21" s="2">
        <v>0</v>
      </c>
      <c r="M21" s="2">
        <f>G21+(H21+I21+J21+K21)*10+L21</f>
        <v>0</v>
      </c>
      <c r="N21" s="2" t="s">
        <v>0</v>
      </c>
      <c r="O21" s="3" t="s">
        <v>0</v>
      </c>
      <c r="P21" s="3" t="s">
        <v>0</v>
      </c>
      <c r="Q21" s="3" t="s">
        <v>0</v>
      </c>
      <c r="R21" s="3" t="s">
        <v>1</v>
      </c>
      <c r="S21" s="3" t="s">
        <v>1</v>
      </c>
      <c r="T21" s="3" t="s">
        <v>0</v>
      </c>
      <c r="U21" s="3" t="s">
        <v>0</v>
      </c>
      <c r="V21" s="3" t="s">
        <v>0</v>
      </c>
      <c r="W21" s="3" t="s">
        <v>0</v>
      </c>
      <c r="X21" s="3" t="s">
        <v>0</v>
      </c>
      <c r="Y21" s="3" t="s">
        <v>0</v>
      </c>
      <c r="Z21" s="3" t="s">
        <v>0</v>
      </c>
      <c r="AA21" s="3" t="s">
        <v>0</v>
      </c>
      <c r="AB21" s="3" t="s">
        <v>0</v>
      </c>
      <c r="AC21" s="3" t="s">
        <v>0</v>
      </c>
    </row>
    <row r="22" spans="1:29" s="54" customFormat="1" ht="46.5" customHeight="1">
      <c r="A22" s="61">
        <v>6</v>
      </c>
      <c r="B22" s="60" t="s">
        <v>36</v>
      </c>
      <c r="C22" s="60"/>
      <c r="D22" s="2">
        <v>1827483</v>
      </c>
      <c r="E22" s="2">
        <v>477731</v>
      </c>
      <c r="F22" s="2">
        <v>0</v>
      </c>
      <c r="G22" s="2">
        <v>0</v>
      </c>
      <c r="H22" s="2">
        <v>0</v>
      </c>
      <c r="I22" s="2">
        <v>0</v>
      </c>
      <c r="J22" s="2">
        <v>0</v>
      </c>
      <c r="K22" s="2">
        <v>0</v>
      </c>
      <c r="L22" s="2">
        <v>273957</v>
      </c>
      <c r="M22" s="2">
        <f>G22+(H22+I22+J22+K22)*10+L22</f>
        <v>273957</v>
      </c>
      <c r="N22" s="2" t="s">
        <v>0</v>
      </c>
      <c r="O22" s="3" t="s">
        <v>0</v>
      </c>
      <c r="P22" s="3" t="s">
        <v>0</v>
      </c>
      <c r="Q22" s="3" t="s">
        <v>0</v>
      </c>
      <c r="R22" s="3" t="s">
        <v>1</v>
      </c>
      <c r="S22" s="3" t="s">
        <v>1</v>
      </c>
      <c r="T22" s="3" t="s">
        <v>0</v>
      </c>
      <c r="U22" s="3" t="s">
        <v>0</v>
      </c>
      <c r="V22" s="3" t="s">
        <v>0</v>
      </c>
      <c r="W22" s="3" t="s">
        <v>0</v>
      </c>
      <c r="X22" s="3" t="s">
        <v>0</v>
      </c>
      <c r="Y22" s="3" t="s">
        <v>0</v>
      </c>
      <c r="Z22" s="3" t="s">
        <v>0</v>
      </c>
      <c r="AA22" s="3" t="s">
        <v>0</v>
      </c>
      <c r="AB22" s="3" t="s">
        <v>0</v>
      </c>
      <c r="AC22" s="3" t="s">
        <v>0</v>
      </c>
    </row>
    <row r="23" spans="1:29" s="54" customFormat="1" ht="47.25" customHeight="1">
      <c r="A23" s="61">
        <v>7</v>
      </c>
      <c r="B23" s="60" t="s">
        <v>28</v>
      </c>
      <c r="C23" s="60"/>
      <c r="D23" s="2">
        <v>249951</v>
      </c>
      <c r="E23" s="2">
        <v>1446</v>
      </c>
      <c r="F23" s="2">
        <v>0</v>
      </c>
      <c r="G23" s="2">
        <v>0</v>
      </c>
      <c r="H23" s="2">
        <v>0</v>
      </c>
      <c r="I23" s="2">
        <v>0</v>
      </c>
      <c r="J23" s="2">
        <v>0</v>
      </c>
      <c r="K23" s="2">
        <v>0</v>
      </c>
      <c r="L23" s="2">
        <v>105542</v>
      </c>
      <c r="M23" s="2">
        <f>G23+(H23+I23+J23+K23)*10+L23</f>
        <v>105542</v>
      </c>
      <c r="N23" s="2" t="s">
        <v>0</v>
      </c>
      <c r="O23" s="3" t="s">
        <v>0</v>
      </c>
      <c r="P23" s="3" t="s">
        <v>0</v>
      </c>
      <c r="Q23" s="3" t="s">
        <v>0</v>
      </c>
      <c r="R23" s="3" t="s">
        <v>1</v>
      </c>
      <c r="S23" s="3" t="s">
        <v>1</v>
      </c>
      <c r="T23" s="3" t="s">
        <v>0</v>
      </c>
      <c r="U23" s="3" t="s">
        <v>0</v>
      </c>
      <c r="V23" s="3" t="s">
        <v>0</v>
      </c>
      <c r="W23" s="3" t="s">
        <v>0</v>
      </c>
      <c r="X23" s="3" t="s">
        <v>0</v>
      </c>
      <c r="Y23" s="3" t="s">
        <v>0</v>
      </c>
      <c r="Z23" s="3" t="s">
        <v>0</v>
      </c>
      <c r="AA23" s="3" t="s">
        <v>0</v>
      </c>
      <c r="AB23" s="3" t="s">
        <v>0</v>
      </c>
      <c r="AC23" s="3" t="s">
        <v>0</v>
      </c>
    </row>
    <row r="24" spans="1:29" s="54" customFormat="1" ht="47.25" customHeight="1">
      <c r="A24" s="61">
        <v>8</v>
      </c>
      <c r="B24" s="60" t="s">
        <v>29</v>
      </c>
      <c r="C24" s="60"/>
      <c r="D24" s="2">
        <v>5242824</v>
      </c>
      <c r="E24" s="2">
        <v>104615</v>
      </c>
      <c r="F24" s="2">
        <v>0</v>
      </c>
      <c r="G24" s="2">
        <v>0</v>
      </c>
      <c r="H24" s="2">
        <v>0</v>
      </c>
      <c r="I24" s="2">
        <v>0</v>
      </c>
      <c r="J24" s="2">
        <v>0</v>
      </c>
      <c r="K24" s="2">
        <v>0</v>
      </c>
      <c r="L24" s="2">
        <v>406658</v>
      </c>
      <c r="M24" s="2">
        <f>G24+(H24+I24+J24+K24)*10+L24</f>
        <v>406658</v>
      </c>
      <c r="N24" s="2" t="s">
        <v>0</v>
      </c>
      <c r="O24" s="3" t="s">
        <v>0</v>
      </c>
      <c r="P24" s="3" t="s">
        <v>0</v>
      </c>
      <c r="Q24" s="3" t="s">
        <v>0</v>
      </c>
      <c r="R24" s="3" t="s">
        <v>1</v>
      </c>
      <c r="S24" s="3" t="s">
        <v>1</v>
      </c>
      <c r="T24" s="3" t="s">
        <v>0</v>
      </c>
      <c r="U24" s="3" t="s">
        <v>0</v>
      </c>
      <c r="V24" s="3" t="s">
        <v>0</v>
      </c>
      <c r="W24" s="3" t="s">
        <v>0</v>
      </c>
      <c r="X24" s="3" t="s">
        <v>0</v>
      </c>
      <c r="Y24" s="3" t="s">
        <v>0</v>
      </c>
      <c r="Z24" s="3" t="s">
        <v>0</v>
      </c>
      <c r="AA24" s="3" t="s">
        <v>0</v>
      </c>
      <c r="AB24" s="3" t="s">
        <v>0</v>
      </c>
      <c r="AC24" s="3" t="s">
        <v>0</v>
      </c>
    </row>
    <row r="25" spans="1:29" s="54" customFormat="1" ht="47.25" customHeight="1">
      <c r="A25" s="61">
        <v>9</v>
      </c>
      <c r="B25" s="60" t="s">
        <v>30</v>
      </c>
      <c r="C25" s="60"/>
      <c r="D25" s="2">
        <v>2487515</v>
      </c>
      <c r="E25" s="2">
        <v>16906</v>
      </c>
      <c r="F25" s="2">
        <v>0</v>
      </c>
      <c r="G25" s="2">
        <v>0</v>
      </c>
      <c r="H25" s="2">
        <v>0</v>
      </c>
      <c r="I25" s="2">
        <v>0</v>
      </c>
      <c r="J25" s="2">
        <v>0</v>
      </c>
      <c r="K25" s="2">
        <v>0</v>
      </c>
      <c r="L25" s="2">
        <v>0</v>
      </c>
      <c r="M25" s="2">
        <f>G25+(H25+I25+J25+K25)*10+L25</f>
        <v>0</v>
      </c>
      <c r="N25" s="2" t="s">
        <v>0</v>
      </c>
      <c r="O25" s="3" t="s">
        <v>0</v>
      </c>
      <c r="P25" s="3" t="s">
        <v>0</v>
      </c>
      <c r="Q25" s="3" t="s">
        <v>0</v>
      </c>
      <c r="R25" s="3" t="s">
        <v>1</v>
      </c>
      <c r="S25" s="3" t="s">
        <v>1</v>
      </c>
      <c r="T25" s="3" t="s">
        <v>0</v>
      </c>
      <c r="U25" s="3" t="s">
        <v>0</v>
      </c>
      <c r="V25" s="3" t="s">
        <v>0</v>
      </c>
      <c r="W25" s="3" t="s">
        <v>0</v>
      </c>
      <c r="X25" s="3" t="s">
        <v>0</v>
      </c>
      <c r="Y25" s="3" t="s">
        <v>0</v>
      </c>
      <c r="Z25" s="3" t="s">
        <v>0</v>
      </c>
      <c r="AA25" s="3" t="s">
        <v>0</v>
      </c>
      <c r="AB25" s="3" t="s">
        <v>0</v>
      </c>
      <c r="AC25" s="3" t="s">
        <v>0</v>
      </c>
    </row>
    <row r="26" spans="1:29" s="54" customFormat="1" ht="47.25" customHeight="1">
      <c r="A26" s="62" t="s">
        <v>31</v>
      </c>
      <c r="B26" s="62"/>
      <c r="C26" s="62"/>
      <c r="D26" s="2" t="s">
        <v>1</v>
      </c>
      <c r="E26" s="2" t="s">
        <v>1</v>
      </c>
      <c r="F26" s="2" t="s">
        <v>1</v>
      </c>
      <c r="G26" s="2" t="s">
        <v>1</v>
      </c>
      <c r="H26" s="2" t="s">
        <v>1</v>
      </c>
      <c r="I26" s="2" t="s">
        <v>1</v>
      </c>
      <c r="J26" s="2" t="s">
        <v>1</v>
      </c>
      <c r="K26" s="2" t="s">
        <v>1</v>
      </c>
      <c r="L26" s="2" t="s">
        <v>1</v>
      </c>
      <c r="M26" s="2" t="s">
        <v>1</v>
      </c>
      <c r="N26" s="2" t="s">
        <v>1</v>
      </c>
      <c r="O26" s="2" t="s">
        <v>1</v>
      </c>
      <c r="P26" s="3" t="s">
        <v>1</v>
      </c>
      <c r="Q26" s="3" t="s">
        <v>1</v>
      </c>
      <c r="R26" s="3" t="s">
        <v>1</v>
      </c>
      <c r="S26" s="3" t="s">
        <v>1</v>
      </c>
      <c r="T26" s="17">
        <v>2.15</v>
      </c>
      <c r="U26" s="18">
        <v>7.54</v>
      </c>
      <c r="V26" s="17">
        <v>31.88</v>
      </c>
      <c r="W26" s="3" t="s">
        <v>1</v>
      </c>
      <c r="X26" s="3" t="s">
        <v>1</v>
      </c>
      <c r="Y26" s="18">
        <v>4.13</v>
      </c>
      <c r="Z26" s="17">
        <v>7.47</v>
      </c>
      <c r="AA26" s="19">
        <v>31.86</v>
      </c>
      <c r="AB26" s="3" t="s">
        <v>1</v>
      </c>
      <c r="AC26" s="3" t="s">
        <v>1</v>
      </c>
    </row>
    <row r="27" spans="1:29" s="54" customFormat="1" ht="47.25" customHeight="1">
      <c r="A27" s="62" t="s">
        <v>32</v>
      </c>
      <c r="B27" s="62"/>
      <c r="C27" s="62"/>
      <c r="D27" s="2" t="s">
        <v>1</v>
      </c>
      <c r="E27" s="2" t="s">
        <v>1</v>
      </c>
      <c r="F27" s="2" t="s">
        <v>1</v>
      </c>
      <c r="G27" s="2" t="s">
        <v>1</v>
      </c>
      <c r="H27" s="2" t="s">
        <v>1</v>
      </c>
      <c r="I27" s="2" t="s">
        <v>1</v>
      </c>
      <c r="J27" s="2" t="s">
        <v>1</v>
      </c>
      <c r="K27" s="2" t="s">
        <v>1</v>
      </c>
      <c r="L27" s="2" t="s">
        <v>1</v>
      </c>
      <c r="M27" s="2" t="s">
        <v>1</v>
      </c>
      <c r="N27" s="2" t="s">
        <v>1</v>
      </c>
      <c r="O27" s="2" t="s">
        <v>1</v>
      </c>
      <c r="P27" s="3" t="s">
        <v>1</v>
      </c>
      <c r="Q27" s="3" t="s">
        <v>1</v>
      </c>
      <c r="R27" s="3" t="s">
        <v>1</v>
      </c>
      <c r="S27" s="3" t="s">
        <v>1</v>
      </c>
      <c r="T27" s="17" t="s">
        <v>1</v>
      </c>
      <c r="U27" s="18" t="s">
        <v>1</v>
      </c>
      <c r="V27" s="20">
        <v>31.88</v>
      </c>
      <c r="W27" s="3" t="s">
        <v>1</v>
      </c>
      <c r="X27" s="3" t="s">
        <v>1</v>
      </c>
      <c r="Y27" s="3" t="s">
        <v>1</v>
      </c>
      <c r="Z27" s="3" t="s">
        <v>1</v>
      </c>
      <c r="AA27" s="17">
        <v>31.86</v>
      </c>
      <c r="AB27" s="3" t="s">
        <v>1</v>
      </c>
      <c r="AC27" s="3" t="s">
        <v>1</v>
      </c>
    </row>
    <row r="28" spans="1:28" s="54" customFormat="1" ht="15.75">
      <c r="A28" s="63"/>
      <c r="B28" s="63"/>
      <c r="C28" s="63"/>
      <c r="D28" s="64"/>
      <c r="E28" s="64"/>
      <c r="F28" s="64"/>
      <c r="G28" s="64"/>
      <c r="H28" s="64"/>
      <c r="I28" s="64"/>
      <c r="J28" s="64"/>
      <c r="K28" s="64"/>
      <c r="L28" s="64"/>
      <c r="M28" s="64"/>
      <c r="N28" s="64"/>
      <c r="O28" s="64"/>
      <c r="P28" s="64"/>
      <c r="Q28" s="64"/>
      <c r="R28" s="64"/>
      <c r="S28" s="64"/>
      <c r="T28" s="64"/>
      <c r="U28" s="64"/>
      <c r="V28" s="65"/>
      <c r="W28" s="64"/>
      <c r="X28" s="64"/>
      <c r="Y28" s="64"/>
      <c r="Z28" s="64"/>
      <c r="AA28" s="65"/>
      <c r="AB28" s="64"/>
    </row>
    <row r="29" spans="1:28" s="67" customFormat="1" ht="11.25" customHeight="1">
      <c r="A29" s="66" t="s">
        <v>33</v>
      </c>
      <c r="B29" s="63"/>
      <c r="C29" s="63"/>
      <c r="D29" s="64"/>
      <c r="E29" s="64"/>
      <c r="F29" s="64"/>
      <c r="G29" s="64"/>
      <c r="H29" s="64"/>
      <c r="I29" s="64"/>
      <c r="J29" s="64"/>
      <c r="K29" s="64"/>
      <c r="L29" s="64"/>
      <c r="M29" s="64"/>
      <c r="N29" s="64"/>
      <c r="O29" s="64"/>
      <c r="P29" s="64"/>
      <c r="Q29" s="64"/>
      <c r="R29" s="64"/>
      <c r="S29" s="64"/>
      <c r="T29" s="64"/>
      <c r="U29" s="64"/>
      <c r="V29" s="65"/>
      <c r="W29" s="64"/>
      <c r="X29" s="64"/>
      <c r="Y29" s="64"/>
      <c r="Z29" s="64"/>
      <c r="AA29" s="65"/>
      <c r="AB29" s="64"/>
    </row>
    <row r="30" spans="1:28" s="67" customFormat="1" ht="15.75" customHeight="1">
      <c r="A30" s="66" t="s">
        <v>46</v>
      </c>
      <c r="B30" s="22"/>
      <c r="C30" s="1"/>
      <c r="D30" s="1"/>
      <c r="E30" s="1"/>
      <c r="F30" s="1"/>
      <c r="G30" s="1"/>
      <c r="H30" s="1"/>
      <c r="I30" s="1"/>
      <c r="J30" s="1"/>
      <c r="K30" s="1"/>
      <c r="L30" s="1"/>
      <c r="M30" s="1"/>
      <c r="N30" s="63"/>
      <c r="O30" s="50"/>
      <c r="P30" s="50"/>
      <c r="Q30" s="50"/>
      <c r="R30" s="50"/>
      <c r="S30" s="50"/>
      <c r="T30" s="65"/>
      <c r="U30" s="65"/>
      <c r="V30" s="65"/>
      <c r="W30" s="65"/>
      <c r="X30" s="65"/>
      <c r="Y30" s="65"/>
      <c r="Z30" s="65"/>
      <c r="AA30" s="65"/>
      <c r="AB30" s="65"/>
    </row>
  </sheetData>
  <sheetProtection/>
  <mergeCells count="69">
    <mergeCell ref="Y12:Y13"/>
    <mergeCell ref="Z12:Z13"/>
    <mergeCell ref="AA12:AA13"/>
    <mergeCell ref="AB12:AB13"/>
    <mergeCell ref="AB15:AB16"/>
    <mergeCell ref="A9:AC9"/>
    <mergeCell ref="E12:E13"/>
    <mergeCell ref="U12:U13"/>
    <mergeCell ref="V12:V13"/>
    <mergeCell ref="L12:L13"/>
    <mergeCell ref="Y17:Y18"/>
    <mergeCell ref="Z17:Z18"/>
    <mergeCell ref="AA17:AA18"/>
    <mergeCell ref="AB17:AB18"/>
    <mergeCell ref="Y15:Y16"/>
    <mergeCell ref="Z15:Z16"/>
    <mergeCell ref="AA15:AA16"/>
    <mergeCell ref="G12:G13"/>
    <mergeCell ref="H12:K12"/>
    <mergeCell ref="M12:M13"/>
    <mergeCell ref="D12:D13"/>
    <mergeCell ref="N12:N13"/>
    <mergeCell ref="O12:O13"/>
    <mergeCell ref="A11:A13"/>
    <mergeCell ref="W12:W13"/>
    <mergeCell ref="Q12:Q13"/>
    <mergeCell ref="F12:F13"/>
    <mergeCell ref="P12:P13"/>
    <mergeCell ref="R12:R13"/>
    <mergeCell ref="S12:S13"/>
    <mergeCell ref="T12:T13"/>
    <mergeCell ref="B11:C13"/>
    <mergeCell ref="D11:S11"/>
    <mergeCell ref="B14:C14"/>
    <mergeCell ref="S15:S16"/>
    <mergeCell ref="W17:W18"/>
    <mergeCell ref="V17:V18"/>
    <mergeCell ref="R15:R16"/>
    <mergeCell ref="T15:T16"/>
    <mergeCell ref="U15:U16"/>
    <mergeCell ref="T17:T18"/>
    <mergeCell ref="U17:U18"/>
    <mergeCell ref="A26:C26"/>
    <mergeCell ref="A15:A16"/>
    <mergeCell ref="B15:C15"/>
    <mergeCell ref="A17:A18"/>
    <mergeCell ref="B17:C17"/>
    <mergeCell ref="B16:C16"/>
    <mergeCell ref="B18:C18"/>
    <mergeCell ref="A27:C27"/>
    <mergeCell ref="R17:R18"/>
    <mergeCell ref="S17:S18"/>
    <mergeCell ref="B23:C23"/>
    <mergeCell ref="B24:C24"/>
    <mergeCell ref="B25:C25"/>
    <mergeCell ref="B20:C20"/>
    <mergeCell ref="B22:C22"/>
    <mergeCell ref="B19:C19"/>
    <mergeCell ref="B21:C21"/>
    <mergeCell ref="AC17:AC18"/>
    <mergeCell ref="AC15:AC16"/>
    <mergeCell ref="X12:X13"/>
    <mergeCell ref="AC12:AC13"/>
    <mergeCell ref="Y11:AC11"/>
    <mergeCell ref="T11:X11"/>
    <mergeCell ref="X15:X16"/>
    <mergeCell ref="X17:X18"/>
    <mergeCell ref="V15:V16"/>
    <mergeCell ref="W15:W16"/>
  </mergeCells>
  <printOptions/>
  <pageMargins left="0.23" right="0.16" top="0.17" bottom="0.16" header="0.27" footer="0.3"/>
  <pageSetup fitToHeight="1" fitToWidth="1" horizontalDpi="600" verticalDpi="600" orientation="landscape" paperSize="8" scale="57" r:id="rId1"/>
</worksheet>
</file>

<file path=xl/worksheets/sheet3.xml><?xml version="1.0" encoding="utf-8"?>
<worksheet xmlns="http://schemas.openxmlformats.org/spreadsheetml/2006/main" xmlns:r="http://schemas.openxmlformats.org/officeDocument/2006/relationships">
  <sheetPr>
    <pageSetUpPr fitToPage="1"/>
  </sheetPr>
  <dimension ref="A9:AC28"/>
  <sheetViews>
    <sheetView tabSelected="1" zoomScale="70" zoomScaleNormal="70" zoomScaleSheetLayoutView="75" zoomScalePageLayoutView="0" workbookViewId="0" topLeftCell="A7">
      <selection activeCell="A11" sqref="A11:A13"/>
    </sheetView>
  </sheetViews>
  <sheetFormatPr defaultColWidth="9.00390625" defaultRowHeight="12.75"/>
  <cols>
    <col min="1" max="2" width="7.625" style="22" customWidth="1"/>
    <col min="3" max="3" width="33.375" style="1" customWidth="1"/>
    <col min="4" max="12" width="16.00390625" style="1" customWidth="1"/>
    <col min="13" max="14" width="18.75390625" style="1" customWidth="1"/>
    <col min="15" max="18" width="15.375" style="1" customWidth="1"/>
    <col min="19" max="19" width="15.00390625" style="1" customWidth="1"/>
    <col min="20" max="28" width="14.75390625" style="1" customWidth="1"/>
    <col min="29" max="29" width="11.875" style="1" customWidth="1"/>
    <col min="30" max="16384" width="9.125" style="1" customWidth="1"/>
  </cols>
  <sheetData>
    <row r="1" ht="15.75" hidden="1"/>
    <row r="2" ht="15.75" hidden="1"/>
    <row r="3" ht="15.75" hidden="1"/>
    <row r="4" ht="15.75" hidden="1"/>
    <row r="5" ht="15.75" hidden="1"/>
    <row r="6" ht="15.75" hidden="1"/>
    <row r="9" spans="1:29" ht="42" customHeight="1">
      <c r="A9" s="23" t="s">
        <v>52</v>
      </c>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row>
    <row r="10" spans="3:28" ht="15.75">
      <c r="C10" s="24"/>
      <c r="D10" s="24"/>
      <c r="E10" s="24"/>
      <c r="F10" s="24"/>
      <c r="G10" s="24"/>
      <c r="H10" s="24"/>
      <c r="I10" s="24"/>
      <c r="J10" s="24"/>
      <c r="K10" s="24"/>
      <c r="L10" s="24"/>
      <c r="S10" s="25"/>
      <c r="T10" s="25"/>
      <c r="U10" s="25"/>
      <c r="Y10" s="25"/>
      <c r="Z10" s="25"/>
      <c r="AB10" s="1" t="s">
        <v>40</v>
      </c>
    </row>
    <row r="11" spans="1:29" ht="46.5" customHeight="1">
      <c r="A11" s="51" t="s">
        <v>2</v>
      </c>
      <c r="B11" s="51" t="s">
        <v>3</v>
      </c>
      <c r="C11" s="51" t="s">
        <v>3</v>
      </c>
      <c r="D11" s="27" t="s">
        <v>4</v>
      </c>
      <c r="E11" s="27"/>
      <c r="F11" s="27"/>
      <c r="G11" s="27"/>
      <c r="H11" s="27"/>
      <c r="I11" s="27"/>
      <c r="J11" s="27"/>
      <c r="K11" s="27"/>
      <c r="L11" s="27"/>
      <c r="M11" s="27"/>
      <c r="N11" s="27"/>
      <c r="O11" s="27"/>
      <c r="P11" s="27"/>
      <c r="Q11" s="27"/>
      <c r="R11" s="27"/>
      <c r="S11" s="27"/>
      <c r="T11" s="28" t="s">
        <v>37</v>
      </c>
      <c r="U11" s="29"/>
      <c r="V11" s="29"/>
      <c r="W11" s="29"/>
      <c r="X11" s="30"/>
      <c r="Y11" s="28" t="s">
        <v>38</v>
      </c>
      <c r="Z11" s="29"/>
      <c r="AA11" s="29"/>
      <c r="AB11" s="29"/>
      <c r="AC11" s="30"/>
    </row>
    <row r="12" spans="1:29" ht="18.75" customHeight="1">
      <c r="A12" s="51"/>
      <c r="B12" s="51"/>
      <c r="C12" s="51"/>
      <c r="D12" s="51" t="s">
        <v>5</v>
      </c>
      <c r="E12" s="51" t="s">
        <v>6</v>
      </c>
      <c r="F12" s="51" t="s">
        <v>34</v>
      </c>
      <c r="G12" s="51" t="s">
        <v>7</v>
      </c>
      <c r="H12" s="27" t="s">
        <v>8</v>
      </c>
      <c r="I12" s="27"/>
      <c r="J12" s="27"/>
      <c r="K12" s="27"/>
      <c r="L12" s="51" t="s">
        <v>9</v>
      </c>
      <c r="M12" s="51" t="s">
        <v>10</v>
      </c>
      <c r="N12" s="51" t="s">
        <v>11</v>
      </c>
      <c r="O12" s="51" t="s">
        <v>12</v>
      </c>
      <c r="P12" s="51" t="s">
        <v>13</v>
      </c>
      <c r="Q12" s="51" t="s">
        <v>14</v>
      </c>
      <c r="R12" s="51" t="s">
        <v>15</v>
      </c>
      <c r="S12" s="51" t="s">
        <v>16</v>
      </c>
      <c r="T12" s="31" t="s">
        <v>51</v>
      </c>
      <c r="U12" s="31" t="s">
        <v>50</v>
      </c>
      <c r="V12" s="31" t="s">
        <v>49</v>
      </c>
      <c r="W12" s="51" t="s">
        <v>17</v>
      </c>
      <c r="X12" s="51" t="s">
        <v>39</v>
      </c>
      <c r="Y12" s="31" t="s">
        <v>51</v>
      </c>
      <c r="Z12" s="31" t="s">
        <v>50</v>
      </c>
      <c r="AA12" s="31" t="s">
        <v>49</v>
      </c>
      <c r="AB12" s="51" t="s">
        <v>17</v>
      </c>
      <c r="AC12" s="51" t="s">
        <v>39</v>
      </c>
    </row>
    <row r="13" spans="1:29" s="54" customFormat="1" ht="120" customHeight="1">
      <c r="A13" s="51"/>
      <c r="B13" s="51"/>
      <c r="C13" s="51"/>
      <c r="D13" s="51"/>
      <c r="E13" s="51"/>
      <c r="F13" s="51"/>
      <c r="G13" s="51"/>
      <c r="H13" s="52" t="s">
        <v>18</v>
      </c>
      <c r="I13" s="52" t="s">
        <v>19</v>
      </c>
      <c r="J13" s="53" t="s">
        <v>20</v>
      </c>
      <c r="K13" s="53" t="s">
        <v>21</v>
      </c>
      <c r="L13" s="51"/>
      <c r="M13" s="51"/>
      <c r="N13" s="51"/>
      <c r="O13" s="51"/>
      <c r="P13" s="51"/>
      <c r="Q13" s="51"/>
      <c r="R13" s="51"/>
      <c r="S13" s="51"/>
      <c r="T13" s="34"/>
      <c r="U13" s="34"/>
      <c r="V13" s="34"/>
      <c r="W13" s="51"/>
      <c r="X13" s="51"/>
      <c r="Y13" s="34"/>
      <c r="Z13" s="34"/>
      <c r="AA13" s="34"/>
      <c r="AB13" s="51"/>
      <c r="AC13" s="51"/>
    </row>
    <row r="14" spans="1:29" s="54" customFormat="1" ht="24" customHeight="1">
      <c r="A14" s="55">
        <v>1</v>
      </c>
      <c r="B14" s="56">
        <v>2</v>
      </c>
      <c r="C14" s="57"/>
      <c r="D14" s="55">
        <v>3</v>
      </c>
      <c r="E14" s="55">
        <v>4</v>
      </c>
      <c r="F14" s="55"/>
      <c r="G14" s="55">
        <v>5</v>
      </c>
      <c r="H14" s="55">
        <v>6</v>
      </c>
      <c r="I14" s="55">
        <v>7</v>
      </c>
      <c r="J14" s="55">
        <v>8</v>
      </c>
      <c r="K14" s="55">
        <v>9</v>
      </c>
      <c r="L14" s="55">
        <v>10</v>
      </c>
      <c r="M14" s="55">
        <v>11</v>
      </c>
      <c r="N14" s="55">
        <v>12</v>
      </c>
      <c r="O14" s="55">
        <v>13</v>
      </c>
      <c r="P14" s="55">
        <v>14</v>
      </c>
      <c r="Q14" s="55">
        <v>15</v>
      </c>
      <c r="R14" s="55">
        <v>16</v>
      </c>
      <c r="S14" s="55">
        <v>17</v>
      </c>
      <c r="T14" s="55">
        <v>18</v>
      </c>
      <c r="U14" s="55">
        <v>19</v>
      </c>
      <c r="V14" s="55">
        <v>20</v>
      </c>
      <c r="W14" s="55">
        <v>21</v>
      </c>
      <c r="X14" s="55">
        <v>22</v>
      </c>
      <c r="Y14" s="55">
        <v>23</v>
      </c>
      <c r="Z14" s="55">
        <v>24</v>
      </c>
      <c r="AA14" s="55">
        <v>25</v>
      </c>
      <c r="AB14" s="55">
        <v>26</v>
      </c>
      <c r="AC14" s="55">
        <v>27</v>
      </c>
    </row>
    <row r="15" spans="1:29" s="54" customFormat="1" ht="47.25" customHeight="1">
      <c r="A15" s="58">
        <v>1</v>
      </c>
      <c r="B15" s="59" t="s">
        <v>35</v>
      </c>
      <c r="C15" s="59"/>
      <c r="D15" s="2">
        <v>6726169</v>
      </c>
      <c r="E15" s="2">
        <v>1639392</v>
      </c>
      <c r="F15" s="2">
        <v>0</v>
      </c>
      <c r="G15" s="2">
        <v>136443467</v>
      </c>
      <c r="H15" s="2">
        <v>1508966</v>
      </c>
      <c r="I15" s="2">
        <v>183262</v>
      </c>
      <c r="J15" s="2">
        <v>1584402</v>
      </c>
      <c r="K15" s="2">
        <v>2900326</v>
      </c>
      <c r="L15" s="2">
        <v>375494</v>
      </c>
      <c r="M15" s="2">
        <f>G15+(H15+I15+J15+K15)*10+L15</f>
        <v>198588521</v>
      </c>
      <c r="N15" s="2">
        <v>444213076</v>
      </c>
      <c r="O15" s="3">
        <f>(D15-(E15+F15))/M15</f>
        <v>0.02561465775758509</v>
      </c>
      <c r="P15" s="3">
        <f>0.04*0.3</f>
        <v>0.012</v>
      </c>
      <c r="Q15" s="3" t="str">
        <f>IF(O15&gt;P15,"YES","NO")</f>
        <v>YES</v>
      </c>
      <c r="R15" s="4">
        <f>O15+O16</f>
        <v>0.08448953338266088</v>
      </c>
      <c r="S15" s="5" t="str">
        <f>IF(R15&gt;=0.04,"YES","NO")</f>
        <v>YES</v>
      </c>
      <c r="T15" s="68">
        <v>2.25</v>
      </c>
      <c r="U15" s="68">
        <v>6.05</v>
      </c>
      <c r="V15" s="68">
        <v>25.06</v>
      </c>
      <c r="W15" s="68">
        <v>14.44</v>
      </c>
      <c r="X15" s="13" t="str">
        <f>IF(V15&gt;W15,"YES","NO")</f>
        <v>YES</v>
      </c>
      <c r="Y15" s="68">
        <v>3.63</v>
      </c>
      <c r="Z15" s="68">
        <v>5.75</v>
      </c>
      <c r="AA15" s="68">
        <v>24.71</v>
      </c>
      <c r="AB15" s="68">
        <v>19.23</v>
      </c>
      <c r="AC15" s="5" t="str">
        <f>IF(AA15&gt;AB15,"YES","NO")</f>
        <v>YES</v>
      </c>
    </row>
    <row r="16" spans="1:29" s="54" customFormat="1" ht="47.25" customHeight="1">
      <c r="A16" s="58"/>
      <c r="B16" s="60" t="s">
        <v>22</v>
      </c>
      <c r="C16" s="60"/>
      <c r="D16" s="2">
        <v>12052294</v>
      </c>
      <c r="E16" s="2">
        <v>332163</v>
      </c>
      <c r="F16" s="2">
        <v>0</v>
      </c>
      <c r="G16" s="2">
        <v>136443467</v>
      </c>
      <c r="H16" s="2">
        <v>1508966</v>
      </c>
      <c r="I16" s="2">
        <v>183262</v>
      </c>
      <c r="J16" s="2">
        <v>1584402</v>
      </c>
      <c r="K16" s="2">
        <v>2900326</v>
      </c>
      <c r="L16" s="2">
        <v>855436</v>
      </c>
      <c r="M16" s="2">
        <f>G16+(H16+I16+J16+K16)*10+L16</f>
        <v>199068463</v>
      </c>
      <c r="N16" s="2">
        <v>444213076</v>
      </c>
      <c r="O16" s="3">
        <f>(D16-(E16+F16))/M16</f>
        <v>0.05887487562507578</v>
      </c>
      <c r="P16" s="3">
        <f>0.04*0.7</f>
        <v>0.027999999999999997</v>
      </c>
      <c r="Q16" s="3" t="str">
        <f>IF(O16&gt;P16,"YES","NO")</f>
        <v>YES</v>
      </c>
      <c r="R16" s="8"/>
      <c r="S16" s="9"/>
      <c r="T16" s="69"/>
      <c r="U16" s="69"/>
      <c r="V16" s="69"/>
      <c r="W16" s="69"/>
      <c r="X16" s="13"/>
      <c r="Y16" s="70"/>
      <c r="Z16" s="70"/>
      <c r="AA16" s="70"/>
      <c r="AB16" s="70"/>
      <c r="AC16" s="9"/>
    </row>
    <row r="17" spans="1:29" s="54" customFormat="1" ht="54" customHeight="1">
      <c r="A17" s="42">
        <v>2</v>
      </c>
      <c r="B17" s="59" t="s">
        <v>24</v>
      </c>
      <c r="C17" s="59"/>
      <c r="D17" s="2">
        <v>3509288</v>
      </c>
      <c r="E17" s="2">
        <v>22735</v>
      </c>
      <c r="F17" s="2">
        <v>0</v>
      </c>
      <c r="G17" s="2">
        <v>0</v>
      </c>
      <c r="H17" s="2">
        <v>0</v>
      </c>
      <c r="I17" s="2">
        <v>0</v>
      </c>
      <c r="J17" s="2">
        <v>0</v>
      </c>
      <c r="K17" s="2">
        <v>0</v>
      </c>
      <c r="L17" s="2">
        <v>472687</v>
      </c>
      <c r="M17" s="2">
        <f>G17+(H17+I17+J17+K17)*10+L17</f>
        <v>472687</v>
      </c>
      <c r="N17" s="2">
        <v>0</v>
      </c>
      <c r="O17" s="3" t="s">
        <v>0</v>
      </c>
      <c r="P17" s="3" t="s">
        <v>0</v>
      </c>
      <c r="Q17" s="3" t="s">
        <v>0</v>
      </c>
      <c r="R17" s="12" t="s">
        <v>0</v>
      </c>
      <c r="S17" s="13" t="s">
        <v>0</v>
      </c>
      <c r="T17" s="5" t="s">
        <v>0</v>
      </c>
      <c r="U17" s="5" t="s">
        <v>0</v>
      </c>
      <c r="V17" s="5" t="s">
        <v>0</v>
      </c>
      <c r="W17" s="5" t="s">
        <v>0</v>
      </c>
      <c r="X17" s="13" t="s">
        <v>0</v>
      </c>
      <c r="Y17" s="5" t="s">
        <v>0</v>
      </c>
      <c r="Z17" s="5" t="s">
        <v>0</v>
      </c>
      <c r="AA17" s="5" t="s">
        <v>0</v>
      </c>
      <c r="AB17" s="5" t="s">
        <v>0</v>
      </c>
      <c r="AC17" s="13" t="s">
        <v>0</v>
      </c>
    </row>
    <row r="18" spans="1:29" s="54" customFormat="1" ht="47.25" customHeight="1">
      <c r="A18" s="42"/>
      <c r="B18" s="60" t="s">
        <v>25</v>
      </c>
      <c r="C18" s="60"/>
      <c r="D18" s="2">
        <v>9088074</v>
      </c>
      <c r="E18" s="2">
        <v>179109</v>
      </c>
      <c r="F18" s="2">
        <v>0</v>
      </c>
      <c r="G18" s="2">
        <v>0</v>
      </c>
      <c r="H18" s="2">
        <v>0</v>
      </c>
      <c r="I18" s="2">
        <v>0</v>
      </c>
      <c r="J18" s="2">
        <v>0</v>
      </c>
      <c r="K18" s="2">
        <v>0</v>
      </c>
      <c r="L18" s="2">
        <v>586871</v>
      </c>
      <c r="M18" s="2">
        <f>G18+(H18+I18+J18+K18)*10+L18</f>
        <v>586871</v>
      </c>
      <c r="N18" s="2">
        <v>0</v>
      </c>
      <c r="O18" s="3" t="s">
        <v>0</v>
      </c>
      <c r="P18" s="3" t="s">
        <v>0</v>
      </c>
      <c r="Q18" s="3" t="s">
        <v>0</v>
      </c>
      <c r="R18" s="12"/>
      <c r="S18" s="13"/>
      <c r="T18" s="9"/>
      <c r="U18" s="9"/>
      <c r="V18" s="9"/>
      <c r="W18" s="9"/>
      <c r="X18" s="13"/>
      <c r="Y18" s="9"/>
      <c r="Z18" s="9"/>
      <c r="AA18" s="9"/>
      <c r="AB18" s="9"/>
      <c r="AC18" s="13"/>
    </row>
    <row r="19" spans="1:29" s="54" customFormat="1" ht="47.25" customHeight="1">
      <c r="A19" s="61">
        <v>3</v>
      </c>
      <c r="B19" s="60" t="s">
        <v>23</v>
      </c>
      <c r="C19" s="60"/>
      <c r="D19" s="2">
        <v>4763438</v>
      </c>
      <c r="E19" s="2">
        <v>8927</v>
      </c>
      <c r="F19" s="2">
        <v>0</v>
      </c>
      <c r="G19" s="2">
        <v>0</v>
      </c>
      <c r="H19" s="2">
        <v>0</v>
      </c>
      <c r="I19" s="2">
        <v>0</v>
      </c>
      <c r="J19" s="2">
        <v>0</v>
      </c>
      <c r="K19" s="2">
        <v>0</v>
      </c>
      <c r="L19" s="2">
        <v>175796</v>
      </c>
      <c r="M19" s="2">
        <f>G19+(H19+I19+J19+K19)*10+L19</f>
        <v>175796</v>
      </c>
      <c r="N19" s="2">
        <v>0</v>
      </c>
      <c r="O19" s="3" t="s">
        <v>0</v>
      </c>
      <c r="P19" s="3" t="s">
        <v>0</v>
      </c>
      <c r="Q19" s="3" t="s">
        <v>0</v>
      </c>
      <c r="R19" s="3" t="s">
        <v>1</v>
      </c>
      <c r="S19" s="3" t="s">
        <v>1</v>
      </c>
      <c r="T19" s="3" t="s">
        <v>0</v>
      </c>
      <c r="U19" s="3" t="s">
        <v>0</v>
      </c>
      <c r="V19" s="3" t="s">
        <v>0</v>
      </c>
      <c r="W19" s="3" t="s">
        <v>0</v>
      </c>
      <c r="X19" s="3" t="s">
        <v>0</v>
      </c>
      <c r="Y19" s="3" t="s">
        <v>0</v>
      </c>
      <c r="Z19" s="3" t="s">
        <v>0</v>
      </c>
      <c r="AA19" s="3" t="s">
        <v>0</v>
      </c>
      <c r="AB19" s="3" t="s">
        <v>0</v>
      </c>
      <c r="AC19" s="3" t="s">
        <v>0</v>
      </c>
    </row>
    <row r="20" spans="1:29" ht="51.75" customHeight="1">
      <c r="A20" s="61">
        <v>4</v>
      </c>
      <c r="B20" s="60" t="s">
        <v>26</v>
      </c>
      <c r="C20" s="60"/>
      <c r="D20" s="2">
        <v>32767803</v>
      </c>
      <c r="E20" s="2">
        <v>3211551</v>
      </c>
      <c r="F20" s="2">
        <v>0</v>
      </c>
      <c r="G20" s="2">
        <v>184579865</v>
      </c>
      <c r="H20" s="2">
        <v>127420</v>
      </c>
      <c r="I20" s="2">
        <v>189670</v>
      </c>
      <c r="J20" s="2">
        <v>11833697</v>
      </c>
      <c r="K20" s="2">
        <v>2298057</v>
      </c>
      <c r="L20" s="2">
        <v>3064740</v>
      </c>
      <c r="M20" s="2">
        <f>G20+(H20+I20+J20+K20)*10+L20</f>
        <v>332133045</v>
      </c>
      <c r="N20" s="2">
        <v>1327663351</v>
      </c>
      <c r="O20" s="3">
        <f>(D20-(E20+F20))/M20</f>
        <v>0.08898919407432043</v>
      </c>
      <c r="P20" s="3">
        <v>0.04</v>
      </c>
      <c r="Q20" s="3" t="str">
        <f>IF(O20&gt;P20,"YES","NO")</f>
        <v>YES</v>
      </c>
      <c r="R20" s="3" t="s">
        <v>1</v>
      </c>
      <c r="S20" s="3" t="s">
        <v>1</v>
      </c>
      <c r="T20" s="71">
        <v>3.63</v>
      </c>
      <c r="U20" s="72">
        <v>9.38</v>
      </c>
      <c r="V20" s="73">
        <v>32.61</v>
      </c>
      <c r="W20" s="72">
        <v>14.44</v>
      </c>
      <c r="X20" s="2" t="str">
        <f>IF(V20&gt;W20,"YES","NO")</f>
        <v>YES</v>
      </c>
      <c r="Y20" s="72">
        <v>3.99</v>
      </c>
      <c r="Z20" s="73">
        <v>7.36</v>
      </c>
      <c r="AA20" s="72">
        <v>30.17</v>
      </c>
      <c r="AB20" s="73">
        <v>19.23</v>
      </c>
      <c r="AC20" s="2" t="str">
        <f>IF(AA20&gt;AB20,"YES","NO")</f>
        <v>YES</v>
      </c>
    </row>
    <row r="21" spans="1:29" s="54" customFormat="1" ht="47.25" customHeight="1">
      <c r="A21" s="61">
        <v>5</v>
      </c>
      <c r="B21" s="60" t="s">
        <v>27</v>
      </c>
      <c r="C21" s="60"/>
      <c r="D21" s="2">
        <v>2138753</v>
      </c>
      <c r="E21" s="2">
        <v>45822</v>
      </c>
      <c r="F21" s="2">
        <v>0</v>
      </c>
      <c r="G21" s="2">
        <v>0</v>
      </c>
      <c r="H21" s="2">
        <v>0</v>
      </c>
      <c r="I21" s="2">
        <v>0</v>
      </c>
      <c r="J21" s="2">
        <v>0</v>
      </c>
      <c r="K21" s="2">
        <v>0</v>
      </c>
      <c r="L21" s="2">
        <v>0</v>
      </c>
      <c r="M21" s="2">
        <f>G21+(H21+I21+J21+K21)*10+L21</f>
        <v>0</v>
      </c>
      <c r="N21" s="2">
        <v>0</v>
      </c>
      <c r="O21" s="3" t="s">
        <v>0</v>
      </c>
      <c r="P21" s="3" t="s">
        <v>0</v>
      </c>
      <c r="Q21" s="3" t="s">
        <v>0</v>
      </c>
      <c r="R21" s="3" t="s">
        <v>1</v>
      </c>
      <c r="S21" s="3" t="s">
        <v>1</v>
      </c>
      <c r="T21" s="3" t="s">
        <v>0</v>
      </c>
      <c r="U21" s="3" t="s">
        <v>0</v>
      </c>
      <c r="V21" s="3" t="s">
        <v>0</v>
      </c>
      <c r="W21" s="3" t="s">
        <v>0</v>
      </c>
      <c r="X21" s="3" t="s">
        <v>0</v>
      </c>
      <c r="Y21" s="3" t="s">
        <v>0</v>
      </c>
      <c r="Z21" s="3" t="s">
        <v>0</v>
      </c>
      <c r="AA21" s="3" t="s">
        <v>0</v>
      </c>
      <c r="AB21" s="3" t="s">
        <v>0</v>
      </c>
      <c r="AC21" s="3" t="s">
        <v>0</v>
      </c>
    </row>
    <row r="22" spans="1:29" s="54" customFormat="1" ht="46.5" customHeight="1">
      <c r="A22" s="61">
        <v>6</v>
      </c>
      <c r="B22" s="60" t="s">
        <v>36</v>
      </c>
      <c r="C22" s="60"/>
      <c r="D22" s="2">
        <v>2072477</v>
      </c>
      <c r="E22" s="2">
        <v>476496</v>
      </c>
      <c r="F22" s="2">
        <v>0</v>
      </c>
      <c r="G22" s="2">
        <v>0</v>
      </c>
      <c r="H22" s="2">
        <v>0</v>
      </c>
      <c r="I22" s="2">
        <v>0</v>
      </c>
      <c r="J22" s="2">
        <v>0</v>
      </c>
      <c r="K22" s="2">
        <v>0</v>
      </c>
      <c r="L22" s="2">
        <v>273957</v>
      </c>
      <c r="M22" s="2">
        <f>G22+(H22+I22+J22+K22)*10+L22</f>
        <v>273957</v>
      </c>
      <c r="N22" s="2">
        <v>0</v>
      </c>
      <c r="O22" s="3" t="s">
        <v>0</v>
      </c>
      <c r="P22" s="3" t="s">
        <v>0</v>
      </c>
      <c r="Q22" s="3" t="s">
        <v>0</v>
      </c>
      <c r="R22" s="3" t="s">
        <v>1</v>
      </c>
      <c r="S22" s="3" t="s">
        <v>1</v>
      </c>
      <c r="T22" s="3" t="s">
        <v>0</v>
      </c>
      <c r="U22" s="3" t="s">
        <v>0</v>
      </c>
      <c r="V22" s="3" t="s">
        <v>0</v>
      </c>
      <c r="W22" s="3" t="s">
        <v>0</v>
      </c>
      <c r="X22" s="3" t="s">
        <v>0</v>
      </c>
      <c r="Y22" s="3" t="s">
        <v>0</v>
      </c>
      <c r="Z22" s="3" t="s">
        <v>0</v>
      </c>
      <c r="AA22" s="3" t="s">
        <v>0</v>
      </c>
      <c r="AB22" s="3" t="s">
        <v>0</v>
      </c>
      <c r="AC22" s="3" t="s">
        <v>0</v>
      </c>
    </row>
    <row r="23" spans="1:29" s="54" customFormat="1" ht="47.25" customHeight="1">
      <c r="A23" s="61">
        <v>7</v>
      </c>
      <c r="B23" s="60" t="s">
        <v>30</v>
      </c>
      <c r="C23" s="60"/>
      <c r="D23" s="2">
        <v>2480141</v>
      </c>
      <c r="E23" s="2">
        <v>18623</v>
      </c>
      <c r="F23" s="2">
        <v>0</v>
      </c>
      <c r="G23" s="2">
        <v>0</v>
      </c>
      <c r="H23" s="2">
        <v>0</v>
      </c>
      <c r="I23" s="2">
        <v>0</v>
      </c>
      <c r="J23" s="2">
        <v>0</v>
      </c>
      <c r="K23" s="2">
        <v>0</v>
      </c>
      <c r="L23" s="2">
        <v>0</v>
      </c>
      <c r="M23" s="2">
        <f>G23+(H23+I23+J23+K23)*10+L23</f>
        <v>0</v>
      </c>
      <c r="N23" s="2">
        <v>0</v>
      </c>
      <c r="O23" s="3" t="s">
        <v>0</v>
      </c>
      <c r="P23" s="3" t="s">
        <v>0</v>
      </c>
      <c r="Q23" s="3" t="s">
        <v>0</v>
      </c>
      <c r="R23" s="3" t="s">
        <v>1</v>
      </c>
      <c r="S23" s="3" t="s">
        <v>1</v>
      </c>
      <c r="T23" s="3" t="s">
        <v>0</v>
      </c>
      <c r="U23" s="3" t="s">
        <v>0</v>
      </c>
      <c r="V23" s="3" t="s">
        <v>0</v>
      </c>
      <c r="W23" s="3" t="s">
        <v>0</v>
      </c>
      <c r="X23" s="3" t="s">
        <v>0</v>
      </c>
      <c r="Y23" s="3" t="s">
        <v>0</v>
      </c>
      <c r="Z23" s="3" t="s">
        <v>0</v>
      </c>
      <c r="AA23" s="3" t="s">
        <v>0</v>
      </c>
      <c r="AB23" s="3" t="s">
        <v>0</v>
      </c>
      <c r="AC23" s="3" t="s">
        <v>0</v>
      </c>
    </row>
    <row r="24" spans="1:29" s="54" customFormat="1" ht="47.25" customHeight="1">
      <c r="A24" s="62" t="s">
        <v>31</v>
      </c>
      <c r="B24" s="62"/>
      <c r="C24" s="62"/>
      <c r="D24" s="2" t="s">
        <v>1</v>
      </c>
      <c r="E24" s="2" t="s">
        <v>1</v>
      </c>
      <c r="F24" s="2" t="s">
        <v>1</v>
      </c>
      <c r="G24" s="2" t="s">
        <v>1</v>
      </c>
      <c r="H24" s="2" t="s">
        <v>1</v>
      </c>
      <c r="I24" s="2" t="s">
        <v>1</v>
      </c>
      <c r="J24" s="2" t="s">
        <v>1</v>
      </c>
      <c r="K24" s="2" t="s">
        <v>1</v>
      </c>
      <c r="L24" s="2" t="s">
        <v>1</v>
      </c>
      <c r="M24" s="2" t="s">
        <v>1</v>
      </c>
      <c r="N24" s="2" t="s">
        <v>1</v>
      </c>
      <c r="O24" s="2" t="s">
        <v>1</v>
      </c>
      <c r="P24" s="3" t="s">
        <v>1</v>
      </c>
      <c r="Q24" s="3" t="s">
        <v>1</v>
      </c>
      <c r="R24" s="3" t="s">
        <v>1</v>
      </c>
      <c r="S24" s="3" t="s">
        <v>1</v>
      </c>
      <c r="T24" s="17">
        <v>3.26</v>
      </c>
      <c r="U24" s="17">
        <v>8.1</v>
      </c>
      <c r="V24" s="17">
        <v>28.88</v>
      </c>
      <c r="W24" s="3" t="s">
        <v>1</v>
      </c>
      <c r="X24" s="3" t="s">
        <v>1</v>
      </c>
      <c r="Y24" s="17">
        <v>3.88</v>
      </c>
      <c r="Z24" s="18">
        <v>6.74</v>
      </c>
      <c r="AA24" s="17">
        <v>27.47</v>
      </c>
      <c r="AB24" s="3" t="s">
        <v>1</v>
      </c>
      <c r="AC24" s="3" t="s">
        <v>1</v>
      </c>
    </row>
    <row r="25" spans="1:29" s="54" customFormat="1" ht="47.25" customHeight="1">
      <c r="A25" s="62" t="s">
        <v>32</v>
      </c>
      <c r="B25" s="62"/>
      <c r="C25" s="62"/>
      <c r="D25" s="2" t="s">
        <v>1</v>
      </c>
      <c r="E25" s="2" t="s">
        <v>1</v>
      </c>
      <c r="F25" s="2" t="s">
        <v>1</v>
      </c>
      <c r="G25" s="2" t="s">
        <v>1</v>
      </c>
      <c r="H25" s="2" t="s">
        <v>1</v>
      </c>
      <c r="I25" s="2" t="s">
        <v>1</v>
      </c>
      <c r="J25" s="2" t="s">
        <v>1</v>
      </c>
      <c r="K25" s="2" t="s">
        <v>1</v>
      </c>
      <c r="L25" s="2" t="s">
        <v>1</v>
      </c>
      <c r="M25" s="2" t="s">
        <v>1</v>
      </c>
      <c r="N25" s="2" t="s">
        <v>1</v>
      </c>
      <c r="O25" s="2" t="s">
        <v>1</v>
      </c>
      <c r="P25" s="3" t="s">
        <v>1</v>
      </c>
      <c r="Q25" s="3" t="s">
        <v>1</v>
      </c>
      <c r="R25" s="3" t="s">
        <v>1</v>
      </c>
      <c r="S25" s="3" t="s">
        <v>1</v>
      </c>
      <c r="T25" s="17" t="s">
        <v>1</v>
      </c>
      <c r="U25" s="17" t="s">
        <v>1</v>
      </c>
      <c r="V25" s="17">
        <v>28.88</v>
      </c>
      <c r="W25" s="3" t="s">
        <v>1</v>
      </c>
      <c r="X25" s="3" t="s">
        <v>1</v>
      </c>
      <c r="Y25" s="17" t="s">
        <v>1</v>
      </c>
      <c r="Z25" s="18" t="s">
        <v>1</v>
      </c>
      <c r="AA25" s="20">
        <v>27.47</v>
      </c>
      <c r="AB25" s="3" t="s">
        <v>1</v>
      </c>
      <c r="AC25" s="3" t="s">
        <v>1</v>
      </c>
    </row>
    <row r="26" spans="1:28" s="54" customFormat="1" ht="15.75">
      <c r="A26" s="63"/>
      <c r="B26" s="63"/>
      <c r="C26" s="63"/>
      <c r="D26" s="64"/>
      <c r="E26" s="64"/>
      <c r="F26" s="64"/>
      <c r="G26" s="64"/>
      <c r="H26" s="64"/>
      <c r="I26" s="64"/>
      <c r="J26" s="64"/>
      <c r="K26" s="64"/>
      <c r="L26" s="64"/>
      <c r="M26" s="64"/>
      <c r="N26" s="64"/>
      <c r="O26" s="64"/>
      <c r="P26" s="64"/>
      <c r="Q26" s="64"/>
      <c r="R26" s="64"/>
      <c r="S26" s="64"/>
      <c r="T26" s="64"/>
      <c r="U26" s="64"/>
      <c r="V26" s="65"/>
      <c r="W26" s="64"/>
      <c r="X26" s="64"/>
      <c r="Y26" s="64"/>
      <c r="Z26" s="64"/>
      <c r="AA26" s="65"/>
      <c r="AB26" s="64"/>
    </row>
    <row r="27" spans="1:28" s="67" customFormat="1" ht="11.25" customHeight="1">
      <c r="A27" s="66" t="s">
        <v>33</v>
      </c>
      <c r="B27" s="63"/>
      <c r="C27" s="63"/>
      <c r="D27" s="64"/>
      <c r="E27" s="64"/>
      <c r="F27" s="64"/>
      <c r="G27" s="64"/>
      <c r="H27" s="64"/>
      <c r="I27" s="64"/>
      <c r="J27" s="64"/>
      <c r="K27" s="64"/>
      <c r="L27" s="64"/>
      <c r="M27" s="64"/>
      <c r="N27" s="64"/>
      <c r="O27" s="64"/>
      <c r="P27" s="64"/>
      <c r="Q27" s="64"/>
      <c r="R27" s="64"/>
      <c r="S27" s="64"/>
      <c r="T27" s="64"/>
      <c r="U27" s="64"/>
      <c r="V27" s="65"/>
      <c r="W27" s="64"/>
      <c r="X27" s="64"/>
      <c r="Y27" s="64"/>
      <c r="Z27" s="64"/>
      <c r="AA27" s="65"/>
      <c r="AB27" s="64"/>
    </row>
    <row r="28" spans="1:28" s="67" customFormat="1" ht="15.75" customHeight="1">
      <c r="A28" s="66" t="s">
        <v>48</v>
      </c>
      <c r="B28" s="22"/>
      <c r="C28" s="1"/>
      <c r="D28" s="1"/>
      <c r="E28" s="1"/>
      <c r="F28" s="1"/>
      <c r="G28" s="1"/>
      <c r="H28" s="1"/>
      <c r="I28" s="1"/>
      <c r="J28" s="1"/>
      <c r="K28" s="1"/>
      <c r="L28" s="1"/>
      <c r="M28" s="1"/>
      <c r="N28" s="63"/>
      <c r="O28" s="50"/>
      <c r="P28" s="50"/>
      <c r="Q28" s="50"/>
      <c r="R28" s="50"/>
      <c r="S28" s="50"/>
      <c r="T28" s="65"/>
      <c r="U28" s="65"/>
      <c r="V28" s="65"/>
      <c r="W28" s="65"/>
      <c r="X28" s="65"/>
      <c r="Y28" s="65"/>
      <c r="Z28" s="65"/>
      <c r="AA28" s="65"/>
      <c r="AB28" s="65"/>
    </row>
  </sheetData>
  <sheetProtection/>
  <mergeCells count="67">
    <mergeCell ref="Y12:Y13"/>
    <mergeCell ref="Z12:Z13"/>
    <mergeCell ref="AA12:AA13"/>
    <mergeCell ref="AB12:AB13"/>
    <mergeCell ref="AB15:AB16"/>
    <mergeCell ref="A9:AC9"/>
    <mergeCell ref="E12:E13"/>
    <mergeCell ref="U12:U13"/>
    <mergeCell ref="V12:V13"/>
    <mergeCell ref="L12:L13"/>
    <mergeCell ref="Y17:Y18"/>
    <mergeCell ref="Z17:Z18"/>
    <mergeCell ref="AA17:AA18"/>
    <mergeCell ref="AB17:AB18"/>
    <mergeCell ref="Y15:Y16"/>
    <mergeCell ref="Z15:Z16"/>
    <mergeCell ref="AA15:AA16"/>
    <mergeCell ref="G12:G13"/>
    <mergeCell ref="H12:K12"/>
    <mergeCell ref="M12:M13"/>
    <mergeCell ref="D12:D13"/>
    <mergeCell ref="N12:N13"/>
    <mergeCell ref="O12:O13"/>
    <mergeCell ref="A11:A13"/>
    <mergeCell ref="W12:W13"/>
    <mergeCell ref="Q12:Q13"/>
    <mergeCell ref="F12:F13"/>
    <mergeCell ref="P12:P13"/>
    <mergeCell ref="R12:R13"/>
    <mergeCell ref="S12:S13"/>
    <mergeCell ref="T12:T13"/>
    <mergeCell ref="B11:C13"/>
    <mergeCell ref="D11:S11"/>
    <mergeCell ref="B14:C14"/>
    <mergeCell ref="S15:S16"/>
    <mergeCell ref="W17:W18"/>
    <mergeCell ref="V17:V18"/>
    <mergeCell ref="R15:R16"/>
    <mergeCell ref="T15:T16"/>
    <mergeCell ref="U15:U16"/>
    <mergeCell ref="T17:T18"/>
    <mergeCell ref="U17:U18"/>
    <mergeCell ref="A15:A16"/>
    <mergeCell ref="B15:C15"/>
    <mergeCell ref="A17:A18"/>
    <mergeCell ref="B17:C17"/>
    <mergeCell ref="B16:C16"/>
    <mergeCell ref="B18:C18"/>
    <mergeCell ref="A25:C25"/>
    <mergeCell ref="R17:R18"/>
    <mergeCell ref="S17:S18"/>
    <mergeCell ref="B23:C23"/>
    <mergeCell ref="B20:C20"/>
    <mergeCell ref="B22:C22"/>
    <mergeCell ref="B19:C19"/>
    <mergeCell ref="B21:C21"/>
    <mergeCell ref="A24:C24"/>
    <mergeCell ref="AC17:AC18"/>
    <mergeCell ref="AC15:AC16"/>
    <mergeCell ref="X12:X13"/>
    <mergeCell ref="AC12:AC13"/>
    <mergeCell ref="Y11:AC11"/>
    <mergeCell ref="T11:X11"/>
    <mergeCell ref="X15:X16"/>
    <mergeCell ref="X17:X18"/>
    <mergeCell ref="V15:V16"/>
    <mergeCell ref="W15:W16"/>
  </mergeCells>
  <printOptions/>
  <pageMargins left="0.23" right="0.16" top="0.17" bottom="0.16" header="0.27" footer="0.3"/>
  <pageSetup fitToHeight="1" fitToWidth="1" horizontalDpi="600" verticalDpi="600" orientation="landscape" paperSize="8"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Ashin.A</dc:creator>
  <cp:keywords/>
  <dc:description/>
  <cp:lastModifiedBy>Алуа Таженова</cp:lastModifiedBy>
  <cp:lastPrinted>2010-02-01T06:36:32Z</cp:lastPrinted>
  <dcterms:created xsi:type="dcterms:W3CDTF">2009-10-14T06:36:17Z</dcterms:created>
  <dcterms:modified xsi:type="dcterms:W3CDTF">2019-05-20T11:43:35Z</dcterms:modified>
  <cp:category/>
  <cp:version/>
  <cp:contentType/>
  <cp:contentStatus/>
</cp:coreProperties>
</file>