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2"/>
  </bookViews>
  <sheets>
    <sheet name="01.01.14" sheetId="1" r:id="rId1"/>
    <sheet name="01.02.14" sheetId="2" r:id="rId2"/>
    <sheet name="01.03.14" sheetId="3" r:id="rId3"/>
  </sheets>
  <definedNames>
    <definedName name="_xlnm.Print_Area" localSheetId="0">'01.01.14'!$A$1:$AB$34</definedName>
    <definedName name="_xlnm.Print_Area" localSheetId="1">'01.02.14'!$A$1:$AB$34</definedName>
    <definedName name="_xlnm.Print_Area" localSheetId="2">'01.03.14'!$A$1:$AB$32</definedName>
  </definedNames>
  <calcPr fullCalcOnLoad="1" refMode="R1C1"/>
</workbook>
</file>

<file path=xl/sharedStrings.xml><?xml version="1.0" encoding="utf-8"?>
<sst xmlns="http://schemas.openxmlformats.org/spreadsheetml/2006/main" count="538" uniqueCount="54">
  <si>
    <t>* - накопительные пенсионные фонды, самостоятельно управляющие пенсионными активами.</t>
  </si>
  <si>
    <t>х</t>
  </si>
  <si>
    <t>Скорректированный средневзвешенный коэффициент номинального дохода  по пенсионным активам НПФ</t>
  </si>
  <si>
    <t>Средневзвешенный коэффициент номинального дохода  по пенсионным активам НПФ</t>
  </si>
  <si>
    <t>АО "НПФ "Атамекен" дочерняя организация АО "Нурбанк"</t>
  </si>
  <si>
    <t>АО "НПФ ГРАНТУМ" (Дочерняя организация АО "Казкоммерцбанк")</t>
  </si>
  <si>
    <t xml:space="preserve"> АО "ООИУПА "GRANTUM Asset Management" (дочерняя организация АО "Казкоммерцбанк") </t>
  </si>
  <si>
    <t>АО "НПФ "Ұлар Үміт"</t>
  </si>
  <si>
    <t xml:space="preserve"> АО "ООИУПА "Жетысу"</t>
  </si>
  <si>
    <t>К2 за период март 2008 – март 2013 (60)</t>
  </si>
  <si>
    <t>К2 за период март 2010 – март 2013 (36)</t>
  </si>
  <si>
    <t>Фондовый риск</t>
  </si>
  <si>
    <t>Валютный риск</t>
  </si>
  <si>
    <t>Общий процентный риск</t>
  </si>
  <si>
    <t>Специфичный процентный риск</t>
  </si>
  <si>
    <t>Выполнение К2</t>
  </si>
  <si>
    <t>Минимальное значение доходности К2
(60)</t>
  </si>
  <si>
    <t>Суммарное выполнение К1</t>
  </si>
  <si>
    <t>суммарный К1 НПФ и ООИУПА</t>
  </si>
  <si>
    <t>Выполнение К1</t>
  </si>
  <si>
    <t>Установленный норматив</t>
  </si>
  <si>
    <t>Коэффициент достаточности собственного капитала К1</t>
  </si>
  <si>
    <t>Текущая стоимость пенсионных активов (до  взвешивания по степени риска) ТПА</t>
  </si>
  <si>
    <t>Стоимость финансовых инструментов, взвешенных по степени риска (ВПА)</t>
  </si>
  <si>
    <t>Операционный риск</t>
  </si>
  <si>
    <t>Рыночный риск</t>
  </si>
  <si>
    <t>Кредитный риск</t>
  </si>
  <si>
    <t>Резерв при отрицательном отклонении К2</t>
  </si>
  <si>
    <t>Обязательства по балансу</t>
  </si>
  <si>
    <t>Ликвидные и прочие активы</t>
  </si>
  <si>
    <t>Коэффициент номинального дохода К2 по консервативному инвестиционному портфелю</t>
  </si>
  <si>
    <t>Коэффициент номинального дохода К2 по умеренному инвестиционному портфелю</t>
  </si>
  <si>
    <t>Достаточность собственного капитала К1</t>
  </si>
  <si>
    <t>Наименование фонда</t>
  </si>
  <si>
    <t>№ п/п</t>
  </si>
  <si>
    <t>(в тыс.тенге)</t>
  </si>
  <si>
    <t>-</t>
  </si>
  <si>
    <t xml:space="preserve"> АО "НПФ Народного Банка Казахстана, дочерняя организация АО Народный Банк Казахстана"*</t>
  </si>
  <si>
    <t xml:space="preserve"> АО "НПФ "НефтеГаз - Дем"*</t>
  </si>
  <si>
    <t xml:space="preserve"> АО "НПФ "Астана"*</t>
  </si>
  <si>
    <t>АО "НПФ "Капитал" -Дочерняя организация АО "Банк Центр Кредит"*</t>
  </si>
  <si>
    <t>АО "Открытый НПФ "Отан" **</t>
  </si>
  <si>
    <t>АО "НПФ "РЕСПУБЛИКА" **</t>
  </si>
  <si>
    <t>К2 за период декабрь 2012 – декабрь 2013 (12)</t>
  </si>
  <si>
    <t>К2 за период декабрь 2010 – декабрь 2013 (36)</t>
  </si>
  <si>
    <t>К2 за период декабрь 2008 – декабрь 2013 (60)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</si>
  <si>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января 2014 года</t>
  </si>
  <si>
    <t>** пенсионные активы  АО НПФ "Атамекен" дочерняя организация АО "Нурбанк",  АО "ОНПФ "Отан", АО "НПФ "Республика" и АО "НПФ "Капитал"- ДО АО "Банк ЦентрКредит" переданы в АО "ЕНПФ"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</si>
  <si>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февраля 2014 года</t>
  </si>
  <si>
    <t>** пенсионные активы АО "НПФ "Республика",  АО "НПФ "Атамекен", АО "НПФ Астана", АО "НПФ "НефтеГаз-Дем" и АО "НПФ ГРАНТУМ"  переданы в АО "ЕНПФ"</t>
  </si>
  <si>
    <t>К2 за период февраль 2009 – февраль 2014 (60)</t>
  </si>
  <si>
    <t>К2 за период февраль 2011 – февраль 2014 (36)</t>
  </si>
  <si>
    <t>К2 за период февраль 2013 – февраль 2014 (12)</t>
  </si>
  <si>
    <t>Сведения о выполнении пруденциальных нормативов накопительными пенсионными фондами и организациями, осуществляющими инвестиционное управление пенсионными активами 
по состоянию на 1 марта 2014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</si>
</sst>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0"/>
    <numFmt numFmtId="173" formatCode="0.000"/>
    <numFmt numFmtId="174" formatCode="#,##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mbria"/>
      <family val="1"/>
    </font>
    <font>
      <sz val="12"/>
      <color theme="1"/>
      <name val="Cambria"/>
      <family val="1"/>
    </font>
    <font>
      <b/>
      <sz val="12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108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left" vertical="top"/>
      <protection/>
    </xf>
    <xf numFmtId="0" fontId="0" fillId="0" borderId="0">
      <alignment horizontal="center" vertical="top"/>
      <protection/>
    </xf>
    <xf numFmtId="0" fontId="0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0" fillId="0" borderId="0">
      <alignment horizontal="right" vertical="top"/>
      <protection/>
    </xf>
    <xf numFmtId="0" fontId="0" fillId="0" borderId="0">
      <alignment horizontal="center" vertical="top"/>
      <protection/>
    </xf>
    <xf numFmtId="0" fontId="0" fillId="0" borderId="0">
      <alignment horizontal="center" vertical="top"/>
      <protection/>
    </xf>
    <xf numFmtId="0" fontId="0" fillId="0" borderId="0">
      <alignment horizontal="center" vertical="top"/>
      <protection/>
    </xf>
    <xf numFmtId="0" fontId="0" fillId="0" borderId="0">
      <alignment horizontal="center" vertical="top"/>
      <protection/>
    </xf>
    <xf numFmtId="0" fontId="0" fillId="0" borderId="0">
      <alignment horizontal="left" vertical="top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top"/>
      <protection/>
    </xf>
    <xf numFmtId="0" fontId="0" fillId="0" borderId="0">
      <alignment horizontal="center" vertical="center"/>
      <protection/>
    </xf>
    <xf numFmtId="0" fontId="0" fillId="0" borderId="0">
      <alignment horizontal="left" vertical="center"/>
      <protection/>
    </xf>
    <xf numFmtId="0" fontId="0" fillId="0" borderId="0">
      <alignment horizontal="center" vertical="top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top"/>
      <protection/>
    </xf>
    <xf numFmtId="0" fontId="0" fillId="0" borderId="0">
      <alignment horizontal="left" vertical="top"/>
      <protection/>
    </xf>
    <xf numFmtId="0" fontId="0" fillId="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0" borderId="0">
      <alignment horizontal="center" vertical="top"/>
      <protection/>
    </xf>
    <xf numFmtId="0" fontId="0" fillId="0" borderId="0">
      <alignment horizontal="center" vertical="top"/>
      <protection/>
    </xf>
    <xf numFmtId="0" fontId="0" fillId="0" borderId="0">
      <alignment horizontal="left" vertical="top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top"/>
      <protection/>
    </xf>
    <xf numFmtId="0" fontId="0" fillId="0" borderId="0">
      <alignment horizontal="center" vertical="top"/>
      <protection/>
    </xf>
    <xf numFmtId="0" fontId="0" fillId="0" borderId="0">
      <alignment horizontal="center" vertical="top"/>
      <protection/>
    </xf>
    <xf numFmtId="0" fontId="0" fillId="0" borderId="0">
      <alignment horizontal="center" vertical="center"/>
      <protection/>
    </xf>
    <xf numFmtId="0" fontId="0" fillId="0" borderId="0">
      <alignment horizontal="center" vertical="top"/>
      <protection/>
    </xf>
    <xf numFmtId="0" fontId="0" fillId="0" borderId="0">
      <alignment horizontal="left" vertical="top"/>
      <protection/>
    </xf>
    <xf numFmtId="0" fontId="0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0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0" fillId="0" borderId="0">
      <alignment horizontal="left" vertical="top"/>
      <protection/>
    </xf>
    <xf numFmtId="0" fontId="0" fillId="0" borderId="0">
      <alignment horizontal="center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" fontId="19" fillId="0" borderId="0" xfId="0" applyNumberFormat="1" applyFont="1" applyFill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9" fillId="0" borderId="10" xfId="97" applyFont="1" applyFill="1" applyBorder="1" applyAlignment="1" applyProtection="1">
      <alignment horizontal="center" vertical="center" wrapText="1"/>
      <protection/>
    </xf>
    <xf numFmtId="0" fontId="19" fillId="0" borderId="11" xfId="97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 wrapText="1"/>
    </xf>
    <xf numFmtId="2" fontId="19" fillId="0" borderId="13" xfId="0" applyNumberFormat="1" applyFont="1" applyFill="1" applyBorder="1" applyAlignment="1">
      <alignment horizontal="center" wrapText="1"/>
    </xf>
    <xf numFmtId="2" fontId="19" fillId="0" borderId="14" xfId="0" applyNumberFormat="1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15" xfId="97" applyFont="1" applyFill="1" applyBorder="1" applyAlignment="1" applyProtection="1">
      <alignment horizontal="center" vertical="center" wrapText="1"/>
      <protection/>
    </xf>
    <xf numFmtId="0" fontId="19" fillId="0" borderId="16" xfId="97" applyFont="1" applyFill="1" applyBorder="1" applyAlignment="1" applyProtection="1">
      <alignment horizontal="center" vertical="center" wrapText="1"/>
      <protection/>
    </xf>
    <xf numFmtId="0" fontId="19" fillId="0" borderId="17" xfId="97" applyFont="1" applyFill="1" applyBorder="1" applyAlignment="1" applyProtection="1">
      <alignment horizontal="center" vertical="center" wrapText="1"/>
      <protection/>
    </xf>
    <xf numFmtId="0" fontId="19" fillId="0" borderId="18" xfId="97" applyFont="1" applyFill="1" applyBorder="1" applyAlignment="1" applyProtection="1">
      <alignment horizontal="center" vertical="center" wrapText="1"/>
      <protection/>
    </xf>
    <xf numFmtId="0" fontId="19" fillId="0" borderId="19" xfId="97" applyFont="1" applyFill="1" applyBorder="1" applyAlignment="1" applyProtection="1">
      <alignment horizontal="center" vertical="center" wrapText="1"/>
      <protection/>
    </xf>
    <xf numFmtId="14" fontId="19" fillId="0" borderId="19" xfId="97" applyNumberFormat="1" applyFont="1" applyFill="1" applyBorder="1" applyAlignment="1" applyProtection="1">
      <alignment horizontal="center" vertical="center" wrapText="1"/>
      <protection/>
    </xf>
    <xf numFmtId="0" fontId="19" fillId="0" borderId="0" xfId="97" applyFont="1" applyFill="1" applyAlignment="1" applyProtection="1">
      <alignment horizontal="left" vertical="center" wrapText="1" indent="2"/>
      <protection/>
    </xf>
    <xf numFmtId="0" fontId="20" fillId="0" borderId="19" xfId="97" applyFont="1" applyFill="1" applyBorder="1" applyAlignment="1" applyProtection="1">
      <alignment horizontal="center" vertical="center" wrapText="1"/>
      <protection/>
    </xf>
    <xf numFmtId="0" fontId="20" fillId="0" borderId="12" xfId="97" applyFont="1" applyFill="1" applyBorder="1" applyAlignment="1" applyProtection="1">
      <alignment horizontal="center" vertical="center" wrapText="1"/>
      <protection/>
    </xf>
    <xf numFmtId="0" fontId="19" fillId="0" borderId="0" xfId="97" applyFont="1" applyFill="1" applyAlignment="1" applyProtection="1">
      <alignment horizontal="left" wrapText="1" indent="2"/>
      <protection/>
    </xf>
    <xf numFmtId="0" fontId="20" fillId="0" borderId="0" xfId="97" applyFont="1" applyFill="1" applyBorder="1" applyAlignment="1" applyProtection="1">
      <alignment horizontal="left" vertical="center" wrapText="1"/>
      <protection/>
    </xf>
    <xf numFmtId="174" fontId="20" fillId="0" borderId="0" xfId="95" applyNumberFormat="1" applyFont="1" applyFill="1" applyBorder="1" applyAlignment="1">
      <alignment horizontal="center" vertical="center" wrapText="1"/>
      <protection/>
    </xf>
    <xf numFmtId="173" fontId="19" fillId="0" borderId="0" xfId="95" applyNumberFormat="1" applyFont="1" applyFill="1" applyBorder="1" applyAlignment="1">
      <alignment horizontal="center" wrapText="1"/>
      <protection/>
    </xf>
    <xf numFmtId="4" fontId="20" fillId="0" borderId="0" xfId="95" applyNumberFormat="1" applyFont="1" applyFill="1" applyBorder="1" applyAlignment="1">
      <alignment horizontal="center" vertical="center" wrapText="1"/>
      <protection/>
    </xf>
    <xf numFmtId="0" fontId="20" fillId="0" borderId="0" xfId="97" applyFont="1" applyFill="1" applyBorder="1" applyAlignment="1" applyProtection="1">
      <alignment horizontal="left" vertical="center" wrapText="1"/>
      <protection/>
    </xf>
    <xf numFmtId="173" fontId="20" fillId="0" borderId="0" xfId="95" applyNumberFormat="1" applyFont="1" applyFill="1" applyBorder="1" applyAlignment="1">
      <alignment horizontal="center" wrapText="1"/>
      <protection/>
    </xf>
    <xf numFmtId="0" fontId="20" fillId="0" borderId="0" xfId="97" applyFont="1" applyFill="1" applyBorder="1" applyAlignment="1" applyProtection="1">
      <alignment vertical="center"/>
      <protection/>
    </xf>
    <xf numFmtId="3" fontId="20" fillId="0" borderId="0" xfId="97" applyNumberFormat="1" applyFont="1" applyFill="1" applyBorder="1" applyAlignment="1" applyProtection="1">
      <alignment horizontal="left" vertical="center" wrapText="1"/>
      <protection/>
    </xf>
    <xf numFmtId="3" fontId="20" fillId="0" borderId="0" xfId="95" applyNumberFormat="1" applyFont="1" applyFill="1" applyBorder="1" applyAlignment="1">
      <alignment horizontal="center" vertical="center" wrapText="1"/>
      <protection/>
    </xf>
    <xf numFmtId="173" fontId="19" fillId="0" borderId="0" xfId="95" applyNumberFormat="1" applyFont="1" applyFill="1" applyBorder="1" applyAlignment="1">
      <alignment wrapText="1"/>
      <protection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72" fontId="20" fillId="0" borderId="0" xfId="0" applyNumberFormat="1" applyFont="1" applyFill="1" applyAlignment="1">
      <alignment/>
    </xf>
    <xf numFmtId="0" fontId="20" fillId="0" borderId="20" xfId="98" applyFont="1" applyFill="1" applyBorder="1" applyAlignment="1" applyProtection="1">
      <alignment horizontal="center" vertical="center" wrapText="1"/>
      <protection/>
    </xf>
    <xf numFmtId="0" fontId="19" fillId="0" borderId="20" xfId="96" applyNumberFormat="1" applyFont="1" applyFill="1" applyBorder="1" applyAlignment="1">
      <alignment horizontal="left" vertical="center" wrapText="1"/>
      <protection/>
    </xf>
    <xf numFmtId="3" fontId="20" fillId="0" borderId="20" xfId="98" applyNumberFormat="1" applyFont="1" applyFill="1" applyBorder="1" applyAlignment="1" applyProtection="1">
      <alignment horizontal="center" vertical="center" wrapText="1"/>
      <protection/>
    </xf>
    <xf numFmtId="171" fontId="20" fillId="0" borderId="20" xfId="105" applyFont="1" applyFill="1" applyBorder="1" applyAlignment="1" applyProtection="1">
      <alignment horizontal="center" vertical="center" wrapText="1"/>
      <protection/>
    </xf>
    <xf numFmtId="174" fontId="20" fillId="0" borderId="20" xfId="96" applyNumberFormat="1" applyFont="1" applyFill="1" applyBorder="1" applyAlignment="1">
      <alignment horizontal="center" vertical="center" wrapText="1"/>
      <protection/>
    </xf>
    <xf numFmtId="174" fontId="20" fillId="0" borderId="20" xfId="96" applyNumberFormat="1" applyFont="1" applyFill="1" applyBorder="1" applyAlignment="1">
      <alignment horizontal="center" vertical="center" wrapText="1"/>
      <protection/>
    </xf>
    <xf numFmtId="3" fontId="20" fillId="0" borderId="20" xfId="98" applyNumberFormat="1" applyFont="1" applyFill="1" applyBorder="1" applyAlignment="1" applyProtection="1">
      <alignment horizontal="center" vertical="center" wrapText="1"/>
      <protection/>
    </xf>
    <xf numFmtId="2" fontId="41" fillId="0" borderId="20" xfId="67" applyNumberFormat="1" applyFont="1" applyBorder="1" applyAlignment="1">
      <alignment horizontal="center" vertical="center" wrapText="1"/>
      <protection/>
    </xf>
    <xf numFmtId="3" fontId="20" fillId="0" borderId="20" xfId="97" applyNumberFormat="1" applyFont="1" applyFill="1" applyBorder="1" applyAlignment="1" applyProtection="1">
      <alignment horizontal="center" vertical="center" wrapText="1"/>
      <protection/>
    </xf>
    <xf numFmtId="0" fontId="20" fillId="0" borderId="21" xfId="98" applyFont="1" applyFill="1" applyBorder="1" applyAlignment="1" applyProtection="1">
      <alignment horizontal="center" vertical="center" wrapText="1"/>
      <protection/>
    </xf>
    <xf numFmtId="49" fontId="20" fillId="0" borderId="21" xfId="96" applyNumberFormat="1" applyFont="1" applyFill="1" applyBorder="1" applyAlignment="1">
      <alignment horizontal="left" vertical="center" wrapText="1"/>
      <protection/>
    </xf>
    <xf numFmtId="3" fontId="20" fillId="0" borderId="21" xfId="98" applyNumberFormat="1" applyFont="1" applyFill="1" applyBorder="1" applyAlignment="1" applyProtection="1">
      <alignment horizontal="center" vertical="center" wrapText="1"/>
      <protection/>
    </xf>
    <xf numFmtId="171" fontId="20" fillId="0" borderId="21" xfId="105" applyFont="1" applyFill="1" applyBorder="1" applyAlignment="1" applyProtection="1">
      <alignment horizontal="center" vertical="center" wrapText="1"/>
      <protection/>
    </xf>
    <xf numFmtId="174" fontId="20" fillId="0" borderId="21" xfId="96" applyNumberFormat="1" applyFont="1" applyFill="1" applyBorder="1" applyAlignment="1">
      <alignment horizontal="center" vertical="center" wrapText="1"/>
      <protection/>
    </xf>
    <xf numFmtId="174" fontId="20" fillId="0" borderId="21" xfId="96" applyNumberFormat="1" applyFont="1" applyFill="1" applyBorder="1" applyAlignment="1">
      <alignment horizontal="center" vertical="center" wrapText="1"/>
      <protection/>
    </xf>
    <xf numFmtId="3" fontId="20" fillId="0" borderId="21" xfId="98" applyNumberFormat="1" applyFont="1" applyFill="1" applyBorder="1" applyAlignment="1" applyProtection="1">
      <alignment horizontal="center" vertical="center" wrapText="1"/>
      <protection/>
    </xf>
    <xf numFmtId="2" fontId="42" fillId="0" borderId="21" xfId="94" applyNumberFormat="1" applyFont="1" applyBorder="1" applyAlignment="1">
      <alignment wrapText="1"/>
      <protection/>
    </xf>
    <xf numFmtId="3" fontId="20" fillId="0" borderId="21" xfId="97" applyNumberFormat="1" applyFont="1" applyFill="1" applyBorder="1" applyAlignment="1" applyProtection="1">
      <alignment horizontal="center" vertical="center" wrapText="1"/>
      <protection/>
    </xf>
    <xf numFmtId="2" fontId="42" fillId="0" borderId="21" xfId="94" applyNumberFormat="1" applyFont="1" applyBorder="1" applyAlignment="1">
      <alignment horizontal="center" vertical="center" wrapText="1"/>
      <protection/>
    </xf>
    <xf numFmtId="49" fontId="19" fillId="0" borderId="21" xfId="96" applyNumberFormat="1" applyFont="1" applyFill="1" applyBorder="1" applyAlignment="1">
      <alignment horizontal="left" vertical="center" wrapText="1"/>
      <protection/>
    </xf>
    <xf numFmtId="1" fontId="20" fillId="0" borderId="21" xfId="98" applyNumberFormat="1" applyFont="1" applyFill="1" applyBorder="1" applyAlignment="1" applyProtection="1">
      <alignment horizontal="center" vertical="center" wrapText="1"/>
      <protection/>
    </xf>
    <xf numFmtId="2" fontId="41" fillId="0" borderId="21" xfId="67" applyNumberFormat="1" applyFont="1" applyBorder="1" applyAlignment="1">
      <alignment horizontal="center" vertical="center" wrapText="1"/>
      <protection/>
    </xf>
    <xf numFmtId="3" fontId="20" fillId="0" borderId="21" xfId="97" applyNumberFormat="1" applyFont="1" applyFill="1" applyBorder="1" applyAlignment="1" applyProtection="1">
      <alignment horizontal="center" vertical="center" wrapText="1"/>
      <protection/>
    </xf>
    <xf numFmtId="0" fontId="20" fillId="0" borderId="21" xfId="98" applyFont="1" applyFill="1" applyBorder="1" applyAlignment="1" applyProtection="1">
      <alignment horizontal="left" vertical="center" wrapText="1"/>
      <protection/>
    </xf>
    <xf numFmtId="0" fontId="43" fillId="0" borderId="21" xfId="68" applyFont="1" applyBorder="1" applyAlignment="1">
      <alignment horizontal="center" vertical="center" wrapText="1"/>
      <protection/>
    </xf>
    <xf numFmtId="174" fontId="20" fillId="0" borderId="21" xfId="95" applyNumberFormat="1" applyFont="1" applyFill="1" applyBorder="1" applyAlignment="1">
      <alignment horizontal="center" vertical="center" wrapText="1"/>
      <protection/>
    </xf>
    <xf numFmtId="0" fontId="20" fillId="0" borderId="22" xfId="98" applyFont="1" applyFill="1" applyBorder="1" applyAlignment="1" applyProtection="1">
      <alignment horizontal="left" vertical="center" wrapText="1"/>
      <protection/>
    </xf>
    <xf numFmtId="3" fontId="20" fillId="0" borderId="22" xfId="98" applyNumberFormat="1" applyFont="1" applyFill="1" applyBorder="1" applyAlignment="1" applyProtection="1">
      <alignment horizontal="center" vertical="center" wrapText="1"/>
      <protection/>
    </xf>
    <xf numFmtId="174" fontId="20" fillId="0" borderId="22" xfId="96" applyNumberFormat="1" applyFont="1" applyFill="1" applyBorder="1" applyAlignment="1">
      <alignment horizontal="center" vertical="center" wrapText="1"/>
      <protection/>
    </xf>
    <xf numFmtId="174" fontId="20" fillId="0" borderId="22" xfId="95" applyNumberFormat="1" applyFont="1" applyFill="1" applyBorder="1" applyAlignment="1">
      <alignment horizontal="center" vertical="center" wrapText="1"/>
      <protection/>
    </xf>
    <xf numFmtId="0" fontId="43" fillId="0" borderId="22" xfId="68" applyFont="1" applyBorder="1" applyAlignment="1">
      <alignment horizontal="center" vertical="center" wrapText="1"/>
      <protection/>
    </xf>
    <xf numFmtId="2" fontId="20" fillId="0" borderId="0" xfId="97" applyNumberFormat="1" applyFont="1" applyFill="1" applyBorder="1" applyAlignment="1" applyProtection="1">
      <alignment horizontal="left" vertical="center"/>
      <protection/>
    </xf>
    <xf numFmtId="0" fontId="41" fillId="0" borderId="20" xfId="65" applyFont="1" applyBorder="1" applyAlignment="1">
      <alignment horizontal="center" vertical="center" wrapText="1"/>
      <protection/>
    </xf>
    <xf numFmtId="0" fontId="41" fillId="0" borderId="21" xfId="65" applyFont="1" applyBorder="1" applyAlignment="1">
      <alignment horizontal="center" vertical="center" wrapText="1"/>
      <protection/>
    </xf>
    <xf numFmtId="0" fontId="41" fillId="0" borderId="21" xfId="65" applyFont="1" applyBorder="1" applyAlignment="1">
      <alignment horizontal="center" vertical="center" wrapText="1"/>
      <protection/>
    </xf>
    <xf numFmtId="2" fontId="43" fillId="0" borderId="21" xfId="68" applyNumberFormat="1" applyFont="1" applyBorder="1" applyAlignment="1">
      <alignment horizontal="center" vertical="center" wrapText="1"/>
      <protection/>
    </xf>
    <xf numFmtId="2" fontId="21" fillId="0" borderId="20" xfId="45" applyNumberFormat="1" applyFont="1" applyFill="1" applyBorder="1" applyAlignment="1">
      <alignment horizontal="center" vertical="center" wrapText="1"/>
      <protection/>
    </xf>
    <xf numFmtId="2" fontId="21" fillId="0" borderId="21" xfId="45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Form 7,7a, pril1-1" xfId="33"/>
    <cellStyle name="S0" xfId="34"/>
    <cellStyle name="S0 2" xfId="35"/>
    <cellStyle name="S0 3" xfId="36"/>
    <cellStyle name="S1" xfId="37"/>
    <cellStyle name="S1 2" xfId="38"/>
    <cellStyle name="S10" xfId="39"/>
    <cellStyle name="S11" xfId="40"/>
    <cellStyle name="S2" xfId="41"/>
    <cellStyle name="S2 2" xfId="42"/>
    <cellStyle name="S2 3" xfId="43"/>
    <cellStyle name="S2 4" xfId="44"/>
    <cellStyle name="S3" xfId="45"/>
    <cellStyle name="S3 2" xfId="46"/>
    <cellStyle name="S3 6" xfId="47"/>
    <cellStyle name="S4" xfId="48"/>
    <cellStyle name="S4 2" xfId="49"/>
    <cellStyle name="S4 3" xfId="50"/>
    <cellStyle name="S4 4" xfId="51"/>
    <cellStyle name="S4 5" xfId="52"/>
    <cellStyle name="S4_капитал" xfId="53"/>
    <cellStyle name="S5" xfId="54"/>
    <cellStyle name="S5 2" xfId="55"/>
    <cellStyle name="S5 3" xfId="56"/>
    <cellStyle name="S5 4" xfId="57"/>
    <cellStyle name="S6" xfId="58"/>
    <cellStyle name="S6 2" xfId="59"/>
    <cellStyle name="S6 3" xfId="60"/>
    <cellStyle name="S6 4" xfId="61"/>
    <cellStyle name="S7" xfId="62"/>
    <cellStyle name="S7 2" xfId="63"/>
    <cellStyle name="S7 3" xfId="64"/>
    <cellStyle name="S8" xfId="65"/>
    <cellStyle name="S8 2" xfId="66"/>
    <cellStyle name="S8 3" xfId="67"/>
    <cellStyle name="S9" xfId="68"/>
    <cellStyle name="S9 2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Обычный 3" xfId="90"/>
    <cellStyle name="Обычный 4" xfId="91"/>
    <cellStyle name="Обычный 4 2" xfId="92"/>
    <cellStyle name="Обычный 5" xfId="93"/>
    <cellStyle name="Обычный 7" xfId="94"/>
    <cellStyle name="Обычный_MIS PF" xfId="95"/>
    <cellStyle name="Обычный_MIS PF 2" xfId="96"/>
    <cellStyle name="Обычный_пруд ООиупа вых" xfId="97"/>
    <cellStyle name="Обычный_пруд ООиупа вых 2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47"/>
  <sheetViews>
    <sheetView zoomScale="90" zoomScaleNormal="90" zoomScaleSheetLayoutView="70" zoomScalePageLayoutView="0" workbookViewId="0" topLeftCell="A8">
      <selection activeCell="A11" sqref="A11:A13"/>
    </sheetView>
  </sheetViews>
  <sheetFormatPr defaultColWidth="9.00390625" defaultRowHeight="12.75"/>
  <cols>
    <col min="1" max="1" width="7.625" style="3" customWidth="1"/>
    <col min="2" max="2" width="41.25390625" style="3" customWidth="1"/>
    <col min="3" max="3" width="17.875" style="2" customWidth="1"/>
    <col min="4" max="4" width="19.00390625" style="2" customWidth="1"/>
    <col min="5" max="5" width="18.625" style="2" customWidth="1"/>
    <col min="6" max="10" width="17.375" style="2" customWidth="1"/>
    <col min="11" max="11" width="17.625" style="2" customWidth="1"/>
    <col min="12" max="12" width="18.75390625" style="2" customWidth="1"/>
    <col min="13" max="13" width="18.125" style="2" customWidth="1"/>
    <col min="14" max="14" width="17.625" style="2" customWidth="1"/>
    <col min="15" max="15" width="18.375" style="2" customWidth="1"/>
    <col min="16" max="16" width="15.375" style="2" customWidth="1"/>
    <col min="17" max="17" width="16.875" style="2" customWidth="1"/>
    <col min="18" max="18" width="15.625" style="2" customWidth="1"/>
    <col min="19" max="21" width="16.25390625" style="2" customWidth="1"/>
    <col min="22" max="22" width="17.00390625" style="2" customWidth="1"/>
    <col min="23" max="23" width="13.375" style="2" customWidth="1"/>
    <col min="24" max="26" width="15.625" style="2" customWidth="1"/>
    <col min="27" max="27" width="17.25390625" style="2" customWidth="1"/>
    <col min="28" max="28" width="15.25390625" style="2" customWidth="1"/>
    <col min="29" max="16384" width="9.125" style="2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7" ht="15.75" hidden="1"/>
    <row r="9" spans="1:28" ht="42" customHeight="1">
      <c r="A9" s="1" t="s">
        <v>46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3:28" ht="15.75">
      <c r="C10" s="4"/>
      <c r="D10" s="4"/>
      <c r="E10" s="4"/>
      <c r="F10" s="4"/>
      <c r="G10" s="4"/>
      <c r="H10" s="4"/>
      <c r="I10" s="4"/>
      <c r="J10" s="4"/>
      <c r="K10" s="4"/>
      <c r="R10" s="5"/>
      <c r="AB10" s="5" t="s">
        <v>35</v>
      </c>
    </row>
    <row r="11" spans="1:28" ht="31.5" customHeight="1">
      <c r="A11" s="6" t="s">
        <v>34</v>
      </c>
      <c r="B11" s="7" t="s">
        <v>33</v>
      </c>
      <c r="C11" s="8" t="s">
        <v>32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S11" s="11" t="s">
        <v>31</v>
      </c>
      <c r="T11" s="12"/>
      <c r="U11" s="12"/>
      <c r="V11" s="12"/>
      <c r="W11" s="13"/>
      <c r="X11" s="14" t="s">
        <v>30</v>
      </c>
      <c r="Y11" s="15"/>
      <c r="Z11" s="15"/>
      <c r="AA11" s="15"/>
      <c r="AB11" s="16"/>
    </row>
    <row r="12" spans="1:28" ht="18.75" customHeight="1">
      <c r="A12" s="17"/>
      <c r="B12" s="18"/>
      <c r="C12" s="6" t="s">
        <v>29</v>
      </c>
      <c r="D12" s="6" t="s">
        <v>28</v>
      </c>
      <c r="E12" s="6" t="s">
        <v>27</v>
      </c>
      <c r="F12" s="6" t="s">
        <v>26</v>
      </c>
      <c r="G12" s="8" t="s">
        <v>25</v>
      </c>
      <c r="H12" s="9"/>
      <c r="I12" s="9"/>
      <c r="J12" s="10"/>
      <c r="K12" s="6" t="s">
        <v>24</v>
      </c>
      <c r="L12" s="6" t="s">
        <v>23</v>
      </c>
      <c r="M12" s="6" t="s">
        <v>22</v>
      </c>
      <c r="N12" s="6" t="s">
        <v>21</v>
      </c>
      <c r="O12" s="6" t="s">
        <v>20</v>
      </c>
      <c r="P12" s="6" t="s">
        <v>19</v>
      </c>
      <c r="Q12" s="6" t="s">
        <v>18</v>
      </c>
      <c r="R12" s="6" t="s">
        <v>17</v>
      </c>
      <c r="S12" s="6" t="s">
        <v>43</v>
      </c>
      <c r="T12" s="6" t="s">
        <v>44</v>
      </c>
      <c r="U12" s="6" t="s">
        <v>45</v>
      </c>
      <c r="V12" s="6" t="s">
        <v>16</v>
      </c>
      <c r="W12" s="6" t="s">
        <v>15</v>
      </c>
      <c r="X12" s="6" t="s">
        <v>43</v>
      </c>
      <c r="Y12" s="6" t="s">
        <v>44</v>
      </c>
      <c r="Z12" s="6" t="s">
        <v>45</v>
      </c>
      <c r="AA12" s="6" t="s">
        <v>16</v>
      </c>
      <c r="AB12" s="6" t="s">
        <v>15</v>
      </c>
    </row>
    <row r="13" spans="1:28" s="23" customFormat="1" ht="73.5" customHeight="1">
      <c r="A13" s="19"/>
      <c r="B13" s="20"/>
      <c r="C13" s="19"/>
      <c r="D13" s="19"/>
      <c r="E13" s="19"/>
      <c r="F13" s="19"/>
      <c r="G13" s="21" t="s">
        <v>14</v>
      </c>
      <c r="H13" s="21" t="s">
        <v>13</v>
      </c>
      <c r="I13" s="22" t="s">
        <v>12</v>
      </c>
      <c r="J13" s="22" t="s">
        <v>11</v>
      </c>
      <c r="K13" s="19"/>
      <c r="L13" s="19"/>
      <c r="M13" s="19"/>
      <c r="N13" s="19"/>
      <c r="O13" s="19"/>
      <c r="P13" s="19"/>
      <c r="Q13" s="19"/>
      <c r="R13" s="19"/>
      <c r="S13" s="19"/>
      <c r="T13" s="19" t="s">
        <v>10</v>
      </c>
      <c r="U13" s="19" t="s">
        <v>9</v>
      </c>
      <c r="V13" s="19"/>
      <c r="W13" s="19"/>
      <c r="X13" s="19"/>
      <c r="Y13" s="19" t="s">
        <v>10</v>
      </c>
      <c r="Z13" s="19" t="s">
        <v>9</v>
      </c>
      <c r="AA13" s="19"/>
      <c r="AB13" s="19"/>
    </row>
    <row r="14" spans="1:28" s="23" customFormat="1" ht="24" customHeight="1">
      <c r="A14" s="24">
        <v>1</v>
      </c>
      <c r="B14" s="25">
        <v>2</v>
      </c>
      <c r="C14" s="24">
        <v>3</v>
      </c>
      <c r="D14" s="24">
        <v>4</v>
      </c>
      <c r="E14" s="24"/>
      <c r="F14" s="24">
        <v>5</v>
      </c>
      <c r="G14" s="24">
        <v>6</v>
      </c>
      <c r="H14" s="24">
        <v>7</v>
      </c>
      <c r="I14" s="24">
        <v>8</v>
      </c>
      <c r="J14" s="24">
        <v>9</v>
      </c>
      <c r="K14" s="24">
        <v>10</v>
      </c>
      <c r="L14" s="24">
        <v>11</v>
      </c>
      <c r="M14" s="24">
        <v>12</v>
      </c>
      <c r="N14" s="24">
        <v>13</v>
      </c>
      <c r="O14" s="24">
        <v>14</v>
      </c>
      <c r="P14" s="24">
        <v>15</v>
      </c>
      <c r="Q14" s="24">
        <v>16</v>
      </c>
      <c r="R14" s="24">
        <v>17</v>
      </c>
      <c r="S14" s="24">
        <v>18</v>
      </c>
      <c r="T14" s="24">
        <v>19</v>
      </c>
      <c r="U14" s="24">
        <v>20</v>
      </c>
      <c r="V14" s="24">
        <v>21</v>
      </c>
      <c r="W14" s="24">
        <v>22</v>
      </c>
      <c r="X14" s="24">
        <v>23</v>
      </c>
      <c r="Y14" s="24">
        <v>24</v>
      </c>
      <c r="Z14" s="24">
        <v>25</v>
      </c>
      <c r="AA14" s="24">
        <v>26</v>
      </c>
      <c r="AB14" s="24">
        <v>27</v>
      </c>
    </row>
    <row r="15" spans="1:28" s="23" customFormat="1" ht="33" customHeight="1">
      <c r="A15" s="42">
        <v>1</v>
      </c>
      <c r="B15" s="43" t="s">
        <v>8</v>
      </c>
      <c r="C15" s="44">
        <v>6180186</v>
      </c>
      <c r="D15" s="44">
        <v>1251124</v>
      </c>
      <c r="E15" s="44">
        <v>0</v>
      </c>
      <c r="F15" s="44">
        <v>147439054</v>
      </c>
      <c r="G15" s="44">
        <v>1236113</v>
      </c>
      <c r="H15" s="44">
        <v>106781</v>
      </c>
      <c r="I15" s="44">
        <v>1375914</v>
      </c>
      <c r="J15" s="44">
        <v>3507089</v>
      </c>
      <c r="K15" s="44">
        <v>109394</v>
      </c>
      <c r="L15" s="44">
        <f>F15+(G15+H15+I15+J15)*10+K15</f>
        <v>209807418</v>
      </c>
      <c r="M15" s="44">
        <v>442183266</v>
      </c>
      <c r="N15" s="46">
        <f>(C15-(D15+E15))/L15</f>
        <v>0.023493268479191712</v>
      </c>
      <c r="O15" s="46">
        <f>0.04*0.3</f>
        <v>0.012</v>
      </c>
      <c r="P15" s="46" t="str">
        <f aca="true" t="shared" si="0" ref="P15:P22">IF(N15&gt;O15,"ДА","НЕТ")</f>
        <v>ДА</v>
      </c>
      <c r="Q15" s="47">
        <f>N15+N16</f>
        <v>0.0794019600123375</v>
      </c>
      <c r="R15" s="48" t="str">
        <f>IF(Q15&gt;=0.04,"ДА","НЕТ")</f>
        <v>ДА</v>
      </c>
      <c r="S15" s="74" t="s">
        <v>36</v>
      </c>
      <c r="T15" s="74" t="s">
        <v>36</v>
      </c>
      <c r="U15" s="74" t="s">
        <v>36</v>
      </c>
      <c r="V15" s="74" t="s">
        <v>36</v>
      </c>
      <c r="W15" s="78" t="s">
        <v>36</v>
      </c>
      <c r="X15" s="74">
        <v>3.45</v>
      </c>
      <c r="Y15" s="74">
        <v>5.17</v>
      </c>
      <c r="Z15" s="74">
        <v>33.39</v>
      </c>
      <c r="AA15" s="74">
        <v>23.39</v>
      </c>
      <c r="AB15" s="50" t="str">
        <f>IF(Z15&gt;AA15,"ДА","НЕТ")</f>
        <v>ДА</v>
      </c>
    </row>
    <row r="16" spans="1:28" s="23" customFormat="1" ht="33" customHeight="1">
      <c r="A16" s="51"/>
      <c r="B16" s="52" t="s">
        <v>7</v>
      </c>
      <c r="C16" s="53">
        <v>13078894</v>
      </c>
      <c r="D16" s="53">
        <v>1316414</v>
      </c>
      <c r="E16" s="53">
        <v>0</v>
      </c>
      <c r="F16" s="53">
        <v>147439054</v>
      </c>
      <c r="G16" s="53">
        <v>1236113</v>
      </c>
      <c r="H16" s="53">
        <v>106781</v>
      </c>
      <c r="I16" s="53">
        <v>1375914</v>
      </c>
      <c r="J16" s="53">
        <v>3507089</v>
      </c>
      <c r="K16" s="53">
        <v>689300</v>
      </c>
      <c r="L16" s="53">
        <f>F16+(G16+H16+I16+J16)*10+K16</f>
        <v>210387324</v>
      </c>
      <c r="M16" s="53">
        <v>442183266</v>
      </c>
      <c r="N16" s="55">
        <f aca="true" t="shared" si="1" ref="N16:N22">(C16-(D16+E16))/L16</f>
        <v>0.05590869153314579</v>
      </c>
      <c r="O16" s="55">
        <f>0.04*0.7</f>
        <v>0.027999999999999997</v>
      </c>
      <c r="P16" s="55" t="str">
        <f t="shared" si="0"/>
        <v>ДА</v>
      </c>
      <c r="Q16" s="56"/>
      <c r="R16" s="57"/>
      <c r="S16" s="75"/>
      <c r="T16" s="75"/>
      <c r="U16" s="75"/>
      <c r="V16" s="75"/>
      <c r="W16" s="79"/>
      <c r="X16" s="75"/>
      <c r="Y16" s="75"/>
      <c r="Z16" s="75"/>
      <c r="AA16" s="75"/>
      <c r="AB16" s="59"/>
    </row>
    <row r="17" spans="1:28" ht="63">
      <c r="A17" s="51">
        <v>2</v>
      </c>
      <c r="B17" s="61" t="s">
        <v>6</v>
      </c>
      <c r="C17" s="53">
        <v>3362703</v>
      </c>
      <c r="D17" s="53">
        <v>14554</v>
      </c>
      <c r="E17" s="53">
        <v>0</v>
      </c>
      <c r="F17" s="53">
        <v>56743830</v>
      </c>
      <c r="G17" s="53">
        <v>854961</v>
      </c>
      <c r="H17" s="53">
        <v>279062</v>
      </c>
      <c r="I17" s="53">
        <v>2810754</v>
      </c>
      <c r="J17" s="53">
        <v>764988</v>
      </c>
      <c r="K17" s="53">
        <v>390574</v>
      </c>
      <c r="L17" s="53">
        <f>F17+(G17+H17+I17+J17)*10+K17</f>
        <v>104232054</v>
      </c>
      <c r="M17" s="53">
        <v>347448576</v>
      </c>
      <c r="N17" s="55">
        <f t="shared" si="1"/>
        <v>0.032122066787631375</v>
      </c>
      <c r="O17" s="55">
        <f>0.04*0.2</f>
        <v>0.008</v>
      </c>
      <c r="P17" s="55" t="str">
        <f t="shared" si="0"/>
        <v>ДА</v>
      </c>
      <c r="Q17" s="56">
        <f>N17+N18</f>
        <v>0.11727672017059801</v>
      </c>
      <c r="R17" s="57" t="str">
        <f>IF(Q17&gt;=0.04,"ДА","НЕТ")</f>
        <v>ДА</v>
      </c>
      <c r="S17" s="75">
        <v>4.38</v>
      </c>
      <c r="T17" s="75">
        <v>14.75</v>
      </c>
      <c r="U17" s="75">
        <v>39.67</v>
      </c>
      <c r="V17" s="75">
        <v>16.94</v>
      </c>
      <c r="W17" s="59" t="str">
        <f>IF(U17&gt;V17,"ДА","НЕТ")</f>
        <v>ДА</v>
      </c>
      <c r="X17" s="75">
        <v>3.67</v>
      </c>
      <c r="Y17" s="75">
        <v>11.1</v>
      </c>
      <c r="Z17" s="75">
        <v>35.23</v>
      </c>
      <c r="AA17" s="75">
        <v>23.39</v>
      </c>
      <c r="AB17" s="59" t="str">
        <f>IF(Z17&gt;AA17,"ДА","НЕТ")</f>
        <v>ДА</v>
      </c>
    </row>
    <row r="18" spans="1:28" s="23" customFormat="1" ht="33" customHeight="1">
      <c r="A18" s="51"/>
      <c r="B18" s="52" t="s">
        <v>5</v>
      </c>
      <c r="C18" s="53">
        <v>9038011</v>
      </c>
      <c r="D18" s="53">
        <v>172496</v>
      </c>
      <c r="E18" s="53">
        <v>0</v>
      </c>
      <c r="F18" s="53">
        <v>56743830</v>
      </c>
      <c r="G18" s="53">
        <v>854961</v>
      </c>
      <c r="H18" s="53">
        <v>279062</v>
      </c>
      <c r="I18" s="53">
        <v>2810754</v>
      </c>
      <c r="J18" s="53">
        <v>764988</v>
      </c>
      <c r="K18" s="53">
        <v>269272</v>
      </c>
      <c r="L18" s="53">
        <f>F18+(G18+H18+I18+J18)*10+K18</f>
        <v>104110752</v>
      </c>
      <c r="M18" s="53">
        <v>347429564</v>
      </c>
      <c r="N18" s="55">
        <f t="shared" si="1"/>
        <v>0.08515465338296663</v>
      </c>
      <c r="O18" s="55">
        <f>0.04*0.8</f>
        <v>0.032</v>
      </c>
      <c r="P18" s="55" t="str">
        <f t="shared" si="0"/>
        <v>ДА</v>
      </c>
      <c r="Q18" s="56"/>
      <c r="R18" s="57"/>
      <c r="S18" s="75"/>
      <c r="T18" s="75"/>
      <c r="U18" s="75"/>
      <c r="V18" s="75"/>
      <c r="W18" s="59"/>
      <c r="X18" s="75"/>
      <c r="Y18" s="75"/>
      <c r="Z18" s="75"/>
      <c r="AA18" s="75"/>
      <c r="AB18" s="59"/>
    </row>
    <row r="19" spans="1:28" s="23" customFormat="1" ht="33" customHeight="1">
      <c r="A19" s="62">
        <v>3</v>
      </c>
      <c r="B19" s="52" t="s">
        <v>4</v>
      </c>
      <c r="C19" s="53">
        <v>4396166</v>
      </c>
      <c r="D19" s="53">
        <v>8905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19937</v>
      </c>
      <c r="L19" s="53">
        <f aca="true" t="shared" si="2" ref="L19:L25">F19+(G19+H19+I19+J19)*10+K19</f>
        <v>19937</v>
      </c>
      <c r="M19" s="53">
        <v>0</v>
      </c>
      <c r="N19" s="55" t="s">
        <v>36</v>
      </c>
      <c r="O19" s="55" t="s">
        <v>36</v>
      </c>
      <c r="P19" s="55" t="s">
        <v>36</v>
      </c>
      <c r="Q19" s="55" t="s">
        <v>1</v>
      </c>
      <c r="R19" s="55" t="s">
        <v>1</v>
      </c>
      <c r="S19" s="55" t="s">
        <v>36</v>
      </c>
      <c r="T19" s="55" t="s">
        <v>36</v>
      </c>
      <c r="U19" s="55" t="s">
        <v>36</v>
      </c>
      <c r="V19" s="55" t="s">
        <v>36</v>
      </c>
      <c r="W19" s="55" t="s">
        <v>36</v>
      </c>
      <c r="X19" s="55" t="s">
        <v>36</v>
      </c>
      <c r="Y19" s="55" t="s">
        <v>36</v>
      </c>
      <c r="Z19" s="55" t="s">
        <v>36</v>
      </c>
      <c r="AA19" s="55" t="s">
        <v>36</v>
      </c>
      <c r="AB19" s="55" t="s">
        <v>36</v>
      </c>
    </row>
    <row r="20" spans="1:28" s="23" customFormat="1" ht="47.25">
      <c r="A20" s="62">
        <v>4</v>
      </c>
      <c r="B20" s="52" t="s">
        <v>37</v>
      </c>
      <c r="C20" s="53">
        <v>20867814</v>
      </c>
      <c r="D20" s="53">
        <v>927814</v>
      </c>
      <c r="E20" s="53">
        <v>0</v>
      </c>
      <c r="F20" s="53">
        <v>178671105</v>
      </c>
      <c r="G20" s="53">
        <v>125288</v>
      </c>
      <c r="H20" s="53">
        <v>185754</v>
      </c>
      <c r="I20" s="53">
        <v>10628071</v>
      </c>
      <c r="J20" s="53">
        <v>2062847</v>
      </c>
      <c r="K20" s="53">
        <v>3085473</v>
      </c>
      <c r="L20" s="53">
        <f t="shared" si="2"/>
        <v>311776178</v>
      </c>
      <c r="M20" s="53">
        <v>1235221384</v>
      </c>
      <c r="N20" s="55">
        <f t="shared" si="1"/>
        <v>0.06395613714913138</v>
      </c>
      <c r="O20" s="55">
        <v>0.04</v>
      </c>
      <c r="P20" s="55" t="str">
        <f t="shared" si="0"/>
        <v>ДА</v>
      </c>
      <c r="Q20" s="55" t="s">
        <v>1</v>
      </c>
      <c r="R20" s="55" t="s">
        <v>1</v>
      </c>
      <c r="S20" s="76">
        <v>1.27</v>
      </c>
      <c r="T20" s="76">
        <v>8.36</v>
      </c>
      <c r="U20" s="76">
        <v>33.93</v>
      </c>
      <c r="V20" s="76">
        <v>16.94</v>
      </c>
      <c r="W20" s="64" t="str">
        <f>IF(U20&gt;V20,"ДА","НЕТ")</f>
        <v>ДА</v>
      </c>
      <c r="X20" s="76">
        <v>4.42</v>
      </c>
      <c r="Y20" s="76">
        <v>9.11</v>
      </c>
      <c r="Z20" s="76">
        <v>34.87</v>
      </c>
      <c r="AA20" s="76">
        <v>23.39</v>
      </c>
      <c r="AB20" s="64" t="str">
        <f>IF(Z20&gt;AA20,"ДА","НЕТ")</f>
        <v>ДА</v>
      </c>
    </row>
    <row r="21" spans="1:28" s="23" customFormat="1" ht="33" customHeight="1">
      <c r="A21" s="62">
        <v>5</v>
      </c>
      <c r="B21" s="52" t="s">
        <v>38</v>
      </c>
      <c r="C21" s="53">
        <v>3135482</v>
      </c>
      <c r="D21" s="53">
        <v>74529</v>
      </c>
      <c r="E21" s="53">
        <v>0</v>
      </c>
      <c r="F21" s="53">
        <v>27046196</v>
      </c>
      <c r="G21" s="53">
        <v>1050071</v>
      </c>
      <c r="H21" s="53">
        <v>91196</v>
      </c>
      <c r="I21" s="53">
        <v>2</v>
      </c>
      <c r="J21" s="53">
        <v>72659</v>
      </c>
      <c r="K21" s="53">
        <v>191366</v>
      </c>
      <c r="L21" s="53">
        <f t="shared" si="2"/>
        <v>39376842</v>
      </c>
      <c r="M21" s="53">
        <v>161222294</v>
      </c>
      <c r="N21" s="55">
        <f t="shared" si="1"/>
        <v>0.07773485237846144</v>
      </c>
      <c r="O21" s="55">
        <v>0.04</v>
      </c>
      <c r="P21" s="55" t="str">
        <f t="shared" si="0"/>
        <v>ДА</v>
      </c>
      <c r="Q21" s="55" t="s">
        <v>1</v>
      </c>
      <c r="R21" s="55" t="s">
        <v>1</v>
      </c>
      <c r="S21" s="76">
        <v>4.51</v>
      </c>
      <c r="T21" s="76">
        <v>14.66</v>
      </c>
      <c r="U21" s="76">
        <v>29.46</v>
      </c>
      <c r="V21" s="76">
        <v>16.94</v>
      </c>
      <c r="W21" s="64" t="str">
        <f>IF(U21&gt;V21,"ДА","НЕТ")</f>
        <v>ДА</v>
      </c>
      <c r="X21" s="76">
        <v>3.56</v>
      </c>
      <c r="Y21" s="76">
        <v>12.02</v>
      </c>
      <c r="Z21" s="76">
        <v>26.49</v>
      </c>
      <c r="AA21" s="76">
        <v>23.39</v>
      </c>
      <c r="AB21" s="64" t="str">
        <f>IF(Z21&gt;AA21,"ДА","НЕТ")</f>
        <v>ДА</v>
      </c>
    </row>
    <row r="22" spans="1:28" s="23" customFormat="1" ht="33" customHeight="1">
      <c r="A22" s="62">
        <v>6</v>
      </c>
      <c r="B22" s="52" t="s">
        <v>39</v>
      </c>
      <c r="C22" s="53">
        <v>5814647</v>
      </c>
      <c r="D22" s="53">
        <v>592805</v>
      </c>
      <c r="E22" s="53">
        <v>0</v>
      </c>
      <c r="F22" s="53">
        <v>95758917</v>
      </c>
      <c r="G22" s="53">
        <v>1303799</v>
      </c>
      <c r="H22" s="53">
        <v>200479</v>
      </c>
      <c r="I22" s="53">
        <v>1210440</v>
      </c>
      <c r="J22" s="53">
        <v>556988</v>
      </c>
      <c r="K22" s="53">
        <v>350985</v>
      </c>
      <c r="L22" s="53">
        <f t="shared" si="2"/>
        <v>128826962</v>
      </c>
      <c r="M22" s="53">
        <v>272620651</v>
      </c>
      <c r="N22" s="55">
        <f t="shared" si="1"/>
        <v>0.04053376652629595</v>
      </c>
      <c r="O22" s="55">
        <v>0.04</v>
      </c>
      <c r="P22" s="55" t="str">
        <f t="shared" si="0"/>
        <v>ДА</v>
      </c>
      <c r="Q22" s="55" t="s">
        <v>1</v>
      </c>
      <c r="R22" s="55" t="s">
        <v>1</v>
      </c>
      <c r="S22" s="76">
        <v>3.58</v>
      </c>
      <c r="T22" s="76">
        <v>16.05</v>
      </c>
      <c r="U22" s="76">
        <v>31.89</v>
      </c>
      <c r="V22" s="76">
        <v>16.94</v>
      </c>
      <c r="W22" s="64" t="str">
        <f>IF(U22&gt;V22,"ДА","НЕТ")</f>
        <v>ДА</v>
      </c>
      <c r="X22" s="76">
        <v>3.4</v>
      </c>
      <c r="Y22" s="76">
        <v>12.34</v>
      </c>
      <c r="Z22" s="76">
        <v>27.66</v>
      </c>
      <c r="AA22" s="76">
        <v>23.39</v>
      </c>
      <c r="AB22" s="64" t="str">
        <f>IF(Z22&gt;AA22,"ДА","НЕТ")</f>
        <v>ДА</v>
      </c>
    </row>
    <row r="23" spans="1:28" s="23" customFormat="1" ht="33" customHeight="1">
      <c r="A23" s="62">
        <v>7</v>
      </c>
      <c r="B23" s="52" t="s">
        <v>41</v>
      </c>
      <c r="C23" s="53">
        <v>262774</v>
      </c>
      <c r="D23" s="53">
        <v>3213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24343</v>
      </c>
      <c r="L23" s="53">
        <f t="shared" si="2"/>
        <v>24343</v>
      </c>
      <c r="M23" s="53">
        <v>0</v>
      </c>
      <c r="N23" s="55" t="s">
        <v>36</v>
      </c>
      <c r="O23" s="55" t="s">
        <v>36</v>
      </c>
      <c r="P23" s="55" t="s">
        <v>36</v>
      </c>
      <c r="Q23" s="55" t="s">
        <v>1</v>
      </c>
      <c r="R23" s="55" t="s">
        <v>1</v>
      </c>
      <c r="S23" s="55" t="s">
        <v>36</v>
      </c>
      <c r="T23" s="55" t="s">
        <v>36</v>
      </c>
      <c r="U23" s="55" t="s">
        <v>36</v>
      </c>
      <c r="V23" s="55" t="s">
        <v>36</v>
      </c>
      <c r="W23" s="55" t="s">
        <v>36</v>
      </c>
      <c r="X23" s="55" t="s">
        <v>36</v>
      </c>
      <c r="Y23" s="55" t="s">
        <v>36</v>
      </c>
      <c r="Z23" s="55" t="s">
        <v>36</v>
      </c>
      <c r="AA23" s="55" t="s">
        <v>36</v>
      </c>
      <c r="AB23" s="55" t="s">
        <v>36</v>
      </c>
    </row>
    <row r="24" spans="1:28" s="23" customFormat="1" ht="33" customHeight="1">
      <c r="A24" s="62">
        <v>8</v>
      </c>
      <c r="B24" s="52" t="s">
        <v>40</v>
      </c>
      <c r="C24" s="53">
        <v>5154472</v>
      </c>
      <c r="D24" s="53">
        <v>102344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257436</v>
      </c>
      <c r="L24" s="53">
        <f t="shared" si="2"/>
        <v>257436</v>
      </c>
      <c r="M24" s="53">
        <v>0</v>
      </c>
      <c r="N24" s="55" t="s">
        <v>36</v>
      </c>
      <c r="O24" s="55" t="s">
        <v>36</v>
      </c>
      <c r="P24" s="55" t="s">
        <v>36</v>
      </c>
      <c r="Q24" s="55" t="s">
        <v>1</v>
      </c>
      <c r="R24" s="55" t="s">
        <v>1</v>
      </c>
      <c r="S24" s="55" t="s">
        <v>36</v>
      </c>
      <c r="T24" s="55" t="s">
        <v>36</v>
      </c>
      <c r="U24" s="55" t="s">
        <v>36</v>
      </c>
      <c r="V24" s="55" t="s">
        <v>36</v>
      </c>
      <c r="W24" s="55" t="s">
        <v>36</v>
      </c>
      <c r="X24" s="55" t="s">
        <v>36</v>
      </c>
      <c r="Y24" s="55" t="s">
        <v>36</v>
      </c>
      <c r="Z24" s="55" t="s">
        <v>36</v>
      </c>
      <c r="AA24" s="55" t="s">
        <v>36</v>
      </c>
      <c r="AB24" s="55" t="s">
        <v>36</v>
      </c>
    </row>
    <row r="25" spans="1:28" s="23" customFormat="1" ht="33" customHeight="1">
      <c r="A25" s="62">
        <v>9</v>
      </c>
      <c r="B25" s="52" t="s">
        <v>42</v>
      </c>
      <c r="C25" s="53">
        <v>2490572</v>
      </c>
      <c r="D25" s="53">
        <v>16808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f t="shared" si="2"/>
        <v>0</v>
      </c>
      <c r="M25" s="53">
        <v>0</v>
      </c>
      <c r="N25" s="55" t="s">
        <v>36</v>
      </c>
      <c r="O25" s="55" t="s">
        <v>36</v>
      </c>
      <c r="P25" s="55" t="s">
        <v>36</v>
      </c>
      <c r="Q25" s="55" t="s">
        <v>1</v>
      </c>
      <c r="R25" s="55" t="s">
        <v>1</v>
      </c>
      <c r="S25" s="55" t="s">
        <v>36</v>
      </c>
      <c r="T25" s="55" t="s">
        <v>36</v>
      </c>
      <c r="U25" s="55" t="s">
        <v>36</v>
      </c>
      <c r="V25" s="55" t="s">
        <v>36</v>
      </c>
      <c r="W25" s="55" t="s">
        <v>36</v>
      </c>
      <c r="X25" s="55" t="s">
        <v>36</v>
      </c>
      <c r="Y25" s="55" t="s">
        <v>36</v>
      </c>
      <c r="Z25" s="55" t="s">
        <v>36</v>
      </c>
      <c r="AA25" s="55" t="s">
        <v>36</v>
      </c>
      <c r="AB25" s="55" t="s">
        <v>36</v>
      </c>
    </row>
    <row r="26" spans="1:28" s="26" customFormat="1" ht="45.75" customHeight="1">
      <c r="A26" s="65" t="s">
        <v>3</v>
      </c>
      <c r="B26" s="65"/>
      <c r="C26" s="53" t="s">
        <v>1</v>
      </c>
      <c r="D26" s="53" t="s">
        <v>1</v>
      </c>
      <c r="E26" s="53" t="s">
        <v>1</v>
      </c>
      <c r="F26" s="53" t="s">
        <v>1</v>
      </c>
      <c r="G26" s="53" t="s">
        <v>1</v>
      </c>
      <c r="H26" s="53" t="s">
        <v>1</v>
      </c>
      <c r="I26" s="53" t="s">
        <v>1</v>
      </c>
      <c r="J26" s="53" t="s">
        <v>1</v>
      </c>
      <c r="K26" s="53" t="s">
        <v>1</v>
      </c>
      <c r="L26" s="53" t="s">
        <v>1</v>
      </c>
      <c r="M26" s="53" t="s">
        <v>1</v>
      </c>
      <c r="N26" s="53" t="s">
        <v>1</v>
      </c>
      <c r="O26" s="55" t="s">
        <v>1</v>
      </c>
      <c r="P26" s="55" t="s">
        <v>1</v>
      </c>
      <c r="Q26" s="55" t="s">
        <v>1</v>
      </c>
      <c r="R26" s="55" t="s">
        <v>1</v>
      </c>
      <c r="S26" s="66">
        <v>2.37</v>
      </c>
      <c r="T26" s="66">
        <v>8.91</v>
      </c>
      <c r="U26" s="66">
        <v>33.89</v>
      </c>
      <c r="V26" s="67" t="s">
        <v>1</v>
      </c>
      <c r="W26" s="67" t="s">
        <v>1</v>
      </c>
      <c r="X26" s="66">
        <v>3.97</v>
      </c>
      <c r="Y26" s="66">
        <v>8.45</v>
      </c>
      <c r="Z26" s="77">
        <v>33.42</v>
      </c>
      <c r="AA26" s="67" t="s">
        <v>1</v>
      </c>
      <c r="AB26" s="67" t="s">
        <v>1</v>
      </c>
    </row>
    <row r="27" spans="1:28" s="26" customFormat="1" ht="45.75" customHeight="1">
      <c r="A27" s="68" t="s">
        <v>2</v>
      </c>
      <c r="B27" s="68"/>
      <c r="C27" s="69" t="s">
        <v>1</v>
      </c>
      <c r="D27" s="69" t="s">
        <v>1</v>
      </c>
      <c r="E27" s="69" t="s">
        <v>1</v>
      </c>
      <c r="F27" s="69" t="s">
        <v>1</v>
      </c>
      <c r="G27" s="69" t="s">
        <v>1</v>
      </c>
      <c r="H27" s="69" t="s">
        <v>1</v>
      </c>
      <c r="I27" s="69" t="s">
        <v>1</v>
      </c>
      <c r="J27" s="69" t="s">
        <v>1</v>
      </c>
      <c r="K27" s="69" t="s">
        <v>1</v>
      </c>
      <c r="L27" s="69" t="s">
        <v>1</v>
      </c>
      <c r="M27" s="69" t="s">
        <v>1</v>
      </c>
      <c r="N27" s="69" t="s">
        <v>1</v>
      </c>
      <c r="O27" s="70" t="s">
        <v>1</v>
      </c>
      <c r="P27" s="70" t="s">
        <v>1</v>
      </c>
      <c r="Q27" s="71" t="s">
        <v>1</v>
      </c>
      <c r="R27" s="71" t="s">
        <v>1</v>
      </c>
      <c r="S27" s="72" t="s">
        <v>1</v>
      </c>
      <c r="T27" s="72" t="s">
        <v>1</v>
      </c>
      <c r="U27" s="72">
        <v>33.89</v>
      </c>
      <c r="V27" s="71" t="s">
        <v>1</v>
      </c>
      <c r="W27" s="71" t="s">
        <v>1</v>
      </c>
      <c r="X27" s="71" t="s">
        <v>1</v>
      </c>
      <c r="Y27" s="71" t="s">
        <v>1</v>
      </c>
      <c r="Z27" s="72">
        <v>33.42</v>
      </c>
      <c r="AA27" s="71" t="s">
        <v>1</v>
      </c>
      <c r="AB27" s="71" t="s">
        <v>1</v>
      </c>
    </row>
    <row r="28" spans="1:28" s="26" customFormat="1" ht="22.5" customHeight="1">
      <c r="A28" s="27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9"/>
      <c r="V28" s="28"/>
      <c r="W28" s="28"/>
      <c r="X28" s="30"/>
      <c r="Y28" s="29"/>
      <c r="Z28" s="29"/>
      <c r="AA28" s="29"/>
      <c r="AB28" s="28"/>
    </row>
    <row r="29" spans="1:28" s="26" customFormat="1" ht="18.75" customHeight="1">
      <c r="A29" s="31" t="s">
        <v>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27"/>
      <c r="N29" s="29"/>
      <c r="O29" s="29"/>
      <c r="P29" s="29"/>
      <c r="Q29" s="29"/>
      <c r="R29" s="29"/>
      <c r="S29" s="29"/>
      <c r="T29" s="29"/>
      <c r="U29" s="29"/>
      <c r="V29" s="32"/>
      <c r="W29" s="29"/>
      <c r="X29" s="30"/>
      <c r="Y29" s="30"/>
      <c r="Z29" s="2"/>
      <c r="AA29" s="2"/>
      <c r="AB29" s="30"/>
    </row>
    <row r="30" spans="1:28" s="26" customFormat="1" ht="36.75" customHeight="1">
      <c r="A30" s="73" t="s">
        <v>47</v>
      </c>
      <c r="B30" s="27"/>
      <c r="C30" s="34"/>
      <c r="D30" s="34"/>
      <c r="E30" s="34"/>
      <c r="F30" s="34"/>
      <c r="G30" s="34"/>
      <c r="H30" s="34"/>
      <c r="I30" s="34"/>
      <c r="J30" s="34"/>
      <c r="K30" s="27"/>
      <c r="L30" s="34"/>
      <c r="M30" s="27"/>
      <c r="N30" s="27"/>
      <c r="O30" s="29"/>
      <c r="P30" s="29"/>
      <c r="Q30" s="29"/>
      <c r="R30" s="29"/>
      <c r="S30" s="29"/>
      <c r="T30" s="29"/>
      <c r="U30" s="29"/>
      <c r="V30" s="32"/>
      <c r="W30" s="29"/>
      <c r="X30" s="30"/>
      <c r="Y30" s="29"/>
      <c r="Z30" s="29"/>
      <c r="AA30" s="29"/>
      <c r="AB30" s="29"/>
    </row>
    <row r="31" ht="26.25" customHeight="1"/>
    <row r="32" spans="25:28" ht="15.75" customHeight="1">
      <c r="Y32" s="35"/>
      <c r="Z32" s="36"/>
      <c r="AA32" s="37"/>
      <c r="AB32" s="37"/>
    </row>
    <row r="33" spans="1:28" ht="15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  <c r="P33" s="39"/>
      <c r="Q33" s="39"/>
      <c r="R33" s="39"/>
      <c r="S33" s="39"/>
      <c r="T33" s="39"/>
      <c r="U33" s="39"/>
      <c r="V33" s="40"/>
      <c r="W33" s="39"/>
      <c r="X33" s="39"/>
      <c r="Y33" s="39"/>
      <c r="Z33" s="39"/>
      <c r="AA33" s="39"/>
      <c r="AB33" s="39"/>
    </row>
    <row r="36" ht="15.75">
      <c r="N36" s="41"/>
    </row>
    <row r="37" ht="15.75">
      <c r="N37" s="41"/>
    </row>
    <row r="38" ht="15.75">
      <c r="N38" s="41"/>
    </row>
    <row r="39" ht="15.75">
      <c r="N39" s="41"/>
    </row>
    <row r="40" ht="15.75">
      <c r="N40" s="41"/>
    </row>
    <row r="41" ht="15.75">
      <c r="N41" s="41"/>
    </row>
    <row r="42" ht="15.75">
      <c r="N42" s="41"/>
    </row>
    <row r="43" ht="15.75">
      <c r="N43" s="41"/>
    </row>
    <row r="44" ht="15.75">
      <c r="N44" s="41"/>
    </row>
    <row r="45" ht="15.75">
      <c r="N45" s="41"/>
    </row>
    <row r="46" ht="15.75">
      <c r="N46" s="41"/>
    </row>
    <row r="47" ht="15.75">
      <c r="N47" s="41"/>
    </row>
  </sheetData>
  <sheetProtection/>
  <mergeCells count="59">
    <mergeCell ref="AB15:AB16"/>
    <mergeCell ref="S15:S16"/>
    <mergeCell ref="Q15:Q16"/>
    <mergeCell ref="Z12:Z13"/>
    <mergeCell ref="X12:X13"/>
    <mergeCell ref="AB17:AB18"/>
    <mergeCell ref="AA17:AA18"/>
    <mergeCell ref="AA15:AA16"/>
    <mergeCell ref="X15:X16"/>
    <mergeCell ref="Y15:Y16"/>
    <mergeCell ref="Z17:Z18"/>
    <mergeCell ref="T15:T16"/>
    <mergeCell ref="T12:T13"/>
    <mergeCell ref="V12:V13"/>
    <mergeCell ref="U12:U13"/>
    <mergeCell ref="AA12:AA13"/>
    <mergeCell ref="W17:W18"/>
    <mergeCell ref="U17:U18"/>
    <mergeCell ref="Z15:Z16"/>
    <mergeCell ref="X17:X18"/>
    <mergeCell ref="O12:O13"/>
    <mergeCell ref="A11:A13"/>
    <mergeCell ref="M12:M13"/>
    <mergeCell ref="V17:V18"/>
    <mergeCell ref="V15:V16"/>
    <mergeCell ref="Y17:Y18"/>
    <mergeCell ref="X11:AB11"/>
    <mergeCell ref="W15:W16"/>
    <mergeCell ref="U15:U16"/>
    <mergeCell ref="Y12:Y13"/>
    <mergeCell ref="C11:R11"/>
    <mergeCell ref="S11:W11"/>
    <mergeCell ref="S12:S13"/>
    <mergeCell ref="K12:K13"/>
    <mergeCell ref="N12:N13"/>
    <mergeCell ref="A15:A16"/>
    <mergeCell ref="F12:F13"/>
    <mergeCell ref="R15:R16"/>
    <mergeCell ref="E12:E13"/>
    <mergeCell ref="R12:R13"/>
    <mergeCell ref="A9:AB9"/>
    <mergeCell ref="D12:D13"/>
    <mergeCell ref="B11:B13"/>
    <mergeCell ref="C12:C13"/>
    <mergeCell ref="G12:J12"/>
    <mergeCell ref="W12:W13"/>
    <mergeCell ref="P12:P13"/>
    <mergeCell ref="Q12:Q13"/>
    <mergeCell ref="L12:L13"/>
    <mergeCell ref="AB12:AB13"/>
    <mergeCell ref="S17:S18"/>
    <mergeCell ref="T17:T18"/>
    <mergeCell ref="R17:R18"/>
    <mergeCell ref="A33:N33"/>
    <mergeCell ref="A29:L29"/>
    <mergeCell ref="Q17:Q18"/>
    <mergeCell ref="A27:B27"/>
    <mergeCell ref="A26:B26"/>
    <mergeCell ref="A17:A18"/>
  </mergeCells>
  <printOptions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47"/>
  <sheetViews>
    <sheetView zoomScale="90" zoomScaleNormal="90" zoomScaleSheetLayoutView="68" zoomScalePageLayoutView="0" workbookViewId="0" topLeftCell="A7">
      <selection activeCell="A11" sqref="A11:A13"/>
    </sheetView>
  </sheetViews>
  <sheetFormatPr defaultColWidth="9.00390625" defaultRowHeight="12.75"/>
  <cols>
    <col min="1" max="1" width="7.625" style="3" customWidth="1"/>
    <col min="2" max="2" width="41.375" style="3" customWidth="1"/>
    <col min="3" max="3" width="17.875" style="2" customWidth="1"/>
    <col min="4" max="4" width="19.00390625" style="2" customWidth="1"/>
    <col min="5" max="5" width="18.625" style="2" customWidth="1"/>
    <col min="6" max="10" width="17.375" style="2" customWidth="1"/>
    <col min="11" max="11" width="17.625" style="2" customWidth="1"/>
    <col min="12" max="12" width="18.75390625" style="2" customWidth="1"/>
    <col min="13" max="13" width="18.125" style="2" customWidth="1"/>
    <col min="14" max="14" width="17.625" style="2" customWidth="1"/>
    <col min="15" max="15" width="18.375" style="2" customWidth="1"/>
    <col min="16" max="16" width="15.375" style="2" customWidth="1"/>
    <col min="17" max="17" width="16.875" style="2" customWidth="1"/>
    <col min="18" max="18" width="15.625" style="2" customWidth="1"/>
    <col min="19" max="21" width="16.25390625" style="2" customWidth="1"/>
    <col min="22" max="22" width="17.00390625" style="2" customWidth="1"/>
    <col min="23" max="23" width="13.375" style="2" customWidth="1"/>
    <col min="24" max="26" width="15.625" style="2" customWidth="1"/>
    <col min="27" max="27" width="17.25390625" style="2" customWidth="1"/>
    <col min="28" max="28" width="15.25390625" style="2" customWidth="1"/>
    <col min="29" max="16384" width="9.125" style="2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8" ht="42" customHeight="1">
      <c r="A9" s="1" t="s">
        <v>48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3:28" ht="15.75">
      <c r="C10" s="4"/>
      <c r="D10" s="4"/>
      <c r="E10" s="4"/>
      <c r="F10" s="4"/>
      <c r="G10" s="4"/>
      <c r="H10" s="4"/>
      <c r="I10" s="4"/>
      <c r="J10" s="4"/>
      <c r="K10" s="4"/>
      <c r="R10" s="5"/>
      <c r="AB10" s="5" t="s">
        <v>35</v>
      </c>
    </row>
    <row r="11" spans="1:28" ht="31.5" customHeight="1">
      <c r="A11" s="6" t="s">
        <v>34</v>
      </c>
      <c r="B11" s="7" t="s">
        <v>33</v>
      </c>
      <c r="C11" s="8" t="s">
        <v>32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S11" s="11" t="s">
        <v>31</v>
      </c>
      <c r="T11" s="12"/>
      <c r="U11" s="12"/>
      <c r="V11" s="12"/>
      <c r="W11" s="13"/>
      <c r="X11" s="14" t="s">
        <v>30</v>
      </c>
      <c r="Y11" s="15"/>
      <c r="Z11" s="15"/>
      <c r="AA11" s="15"/>
      <c r="AB11" s="16"/>
    </row>
    <row r="12" spans="1:28" ht="18.75" customHeight="1">
      <c r="A12" s="17"/>
      <c r="B12" s="18"/>
      <c r="C12" s="6" t="s">
        <v>29</v>
      </c>
      <c r="D12" s="6" t="s">
        <v>28</v>
      </c>
      <c r="E12" s="6" t="s">
        <v>27</v>
      </c>
      <c r="F12" s="6" t="s">
        <v>26</v>
      </c>
      <c r="G12" s="8" t="s">
        <v>25</v>
      </c>
      <c r="H12" s="9"/>
      <c r="I12" s="9"/>
      <c r="J12" s="10"/>
      <c r="K12" s="6" t="s">
        <v>24</v>
      </c>
      <c r="L12" s="6" t="s">
        <v>23</v>
      </c>
      <c r="M12" s="6" t="s">
        <v>22</v>
      </c>
      <c r="N12" s="6" t="s">
        <v>21</v>
      </c>
      <c r="O12" s="6" t="s">
        <v>20</v>
      </c>
      <c r="P12" s="6" t="s">
        <v>19</v>
      </c>
      <c r="Q12" s="6" t="s">
        <v>18</v>
      </c>
      <c r="R12" s="6" t="s">
        <v>17</v>
      </c>
      <c r="S12" s="6" t="s">
        <v>43</v>
      </c>
      <c r="T12" s="6" t="s">
        <v>44</v>
      </c>
      <c r="U12" s="6" t="s">
        <v>45</v>
      </c>
      <c r="V12" s="6" t="s">
        <v>16</v>
      </c>
      <c r="W12" s="6" t="s">
        <v>15</v>
      </c>
      <c r="X12" s="6" t="s">
        <v>43</v>
      </c>
      <c r="Y12" s="6" t="s">
        <v>44</v>
      </c>
      <c r="Z12" s="6" t="s">
        <v>45</v>
      </c>
      <c r="AA12" s="6" t="s">
        <v>16</v>
      </c>
      <c r="AB12" s="6" t="s">
        <v>15</v>
      </c>
    </row>
    <row r="13" spans="1:28" s="23" customFormat="1" ht="73.5" customHeight="1">
      <c r="A13" s="19"/>
      <c r="B13" s="20"/>
      <c r="C13" s="19"/>
      <c r="D13" s="19"/>
      <c r="E13" s="19"/>
      <c r="F13" s="19"/>
      <c r="G13" s="21" t="s">
        <v>14</v>
      </c>
      <c r="H13" s="21" t="s">
        <v>13</v>
      </c>
      <c r="I13" s="22" t="s">
        <v>12</v>
      </c>
      <c r="J13" s="22" t="s">
        <v>11</v>
      </c>
      <c r="K13" s="19"/>
      <c r="L13" s="19"/>
      <c r="M13" s="19"/>
      <c r="N13" s="19"/>
      <c r="O13" s="19"/>
      <c r="P13" s="19"/>
      <c r="Q13" s="19"/>
      <c r="R13" s="19"/>
      <c r="S13" s="19"/>
      <c r="T13" s="19" t="s">
        <v>10</v>
      </c>
      <c r="U13" s="19" t="s">
        <v>9</v>
      </c>
      <c r="V13" s="19"/>
      <c r="W13" s="19"/>
      <c r="X13" s="19"/>
      <c r="Y13" s="19" t="s">
        <v>10</v>
      </c>
      <c r="Z13" s="19" t="s">
        <v>9</v>
      </c>
      <c r="AA13" s="19"/>
      <c r="AB13" s="19"/>
    </row>
    <row r="14" spans="1:28" s="23" customFormat="1" ht="24" customHeight="1">
      <c r="A14" s="24">
        <v>1</v>
      </c>
      <c r="B14" s="25">
        <v>2</v>
      </c>
      <c r="C14" s="24">
        <v>3</v>
      </c>
      <c r="D14" s="24">
        <v>4</v>
      </c>
      <c r="E14" s="24"/>
      <c r="F14" s="24">
        <v>5</v>
      </c>
      <c r="G14" s="24">
        <v>6</v>
      </c>
      <c r="H14" s="24">
        <v>7</v>
      </c>
      <c r="I14" s="24">
        <v>8</v>
      </c>
      <c r="J14" s="24">
        <v>9</v>
      </c>
      <c r="K14" s="24">
        <v>10</v>
      </c>
      <c r="L14" s="24">
        <v>11</v>
      </c>
      <c r="M14" s="24">
        <v>12</v>
      </c>
      <c r="N14" s="24">
        <v>13</v>
      </c>
      <c r="O14" s="24">
        <v>14</v>
      </c>
      <c r="P14" s="24">
        <v>15</v>
      </c>
      <c r="Q14" s="24">
        <v>16</v>
      </c>
      <c r="R14" s="24">
        <v>17</v>
      </c>
      <c r="S14" s="24">
        <v>18</v>
      </c>
      <c r="T14" s="24">
        <v>19</v>
      </c>
      <c r="U14" s="24">
        <v>20</v>
      </c>
      <c r="V14" s="24">
        <v>21</v>
      </c>
      <c r="W14" s="24">
        <v>22</v>
      </c>
      <c r="X14" s="24">
        <v>23</v>
      </c>
      <c r="Y14" s="24">
        <v>24</v>
      </c>
      <c r="Z14" s="24">
        <v>25</v>
      </c>
      <c r="AA14" s="24">
        <v>26</v>
      </c>
      <c r="AB14" s="24">
        <v>27</v>
      </c>
    </row>
    <row r="15" spans="1:28" s="23" customFormat="1" ht="33.75" customHeight="1">
      <c r="A15" s="42">
        <v>1</v>
      </c>
      <c r="B15" s="43" t="s">
        <v>8</v>
      </c>
      <c r="C15" s="44">
        <v>6234473</v>
      </c>
      <c r="D15" s="44">
        <v>1241049</v>
      </c>
      <c r="E15" s="45">
        <v>0</v>
      </c>
      <c r="F15" s="44">
        <v>145358716</v>
      </c>
      <c r="G15" s="44">
        <v>1374963</v>
      </c>
      <c r="H15" s="44">
        <v>113734</v>
      </c>
      <c r="I15" s="44">
        <v>1326403</v>
      </c>
      <c r="J15" s="44">
        <v>3458816</v>
      </c>
      <c r="K15" s="44">
        <v>375494</v>
      </c>
      <c r="L15" s="44">
        <f>F15+(G15+H15+I15+J15)*10+K15</f>
        <v>208473370</v>
      </c>
      <c r="M15" s="44">
        <v>446304856</v>
      </c>
      <c r="N15" s="46">
        <f>(C15-(D15+E15))/L15</f>
        <v>0.023952335015258782</v>
      </c>
      <c r="O15" s="46">
        <f>0.04*0.3</f>
        <v>0.012</v>
      </c>
      <c r="P15" s="46" t="str">
        <f>IF(N15&gt;O15,"ДА","НЕТ")</f>
        <v>ДА</v>
      </c>
      <c r="Q15" s="47">
        <f>N15+N16</f>
        <v>0.08037734157366165</v>
      </c>
      <c r="R15" s="48" t="str">
        <f>IF(Q15&gt;=0.04,"ДА","НЕТ")</f>
        <v>ДА</v>
      </c>
      <c r="S15" s="74">
        <v>2.34</v>
      </c>
      <c r="T15" s="74">
        <v>4.52</v>
      </c>
      <c r="U15" s="74">
        <v>27.84</v>
      </c>
      <c r="V15" s="74">
        <v>15.94</v>
      </c>
      <c r="W15" s="50" t="str">
        <f>IF(U15&gt;V15,"ДА","НЕТ")</f>
        <v>ДА</v>
      </c>
      <c r="X15" s="74">
        <v>3.45</v>
      </c>
      <c r="Y15" s="74">
        <v>5.17</v>
      </c>
      <c r="Z15" s="74">
        <v>33.39</v>
      </c>
      <c r="AA15" s="74">
        <v>22.3</v>
      </c>
      <c r="AB15" s="50" t="str">
        <f>IF(Z15&gt;AA15,"ДА","НЕТ")</f>
        <v>ДА</v>
      </c>
    </row>
    <row r="16" spans="1:28" s="23" customFormat="1" ht="33.75" customHeight="1">
      <c r="A16" s="51"/>
      <c r="B16" s="52" t="s">
        <v>7</v>
      </c>
      <c r="C16" s="53">
        <v>13093697</v>
      </c>
      <c r="D16" s="53">
        <v>1303505</v>
      </c>
      <c r="E16" s="54">
        <v>0</v>
      </c>
      <c r="F16" s="53">
        <v>145358716</v>
      </c>
      <c r="G16" s="53">
        <v>1374963</v>
      </c>
      <c r="H16" s="53">
        <v>113734</v>
      </c>
      <c r="I16" s="53">
        <v>1326403</v>
      </c>
      <c r="J16" s="53">
        <v>3458816</v>
      </c>
      <c r="K16" s="53">
        <v>855436</v>
      </c>
      <c r="L16" s="53">
        <f>F16+(G16+H16+I16+J16)*10+K16</f>
        <v>208953312</v>
      </c>
      <c r="M16" s="53">
        <v>446304856</v>
      </c>
      <c r="N16" s="55">
        <f>(C16-(D16+E16))/L16</f>
        <v>0.056425006558402865</v>
      </c>
      <c r="O16" s="55">
        <f>0.04*0.7</f>
        <v>0.027999999999999997</v>
      </c>
      <c r="P16" s="55" t="str">
        <f>IF(N16&gt;O16,"ДА","НЕТ")</f>
        <v>ДА</v>
      </c>
      <c r="Q16" s="56"/>
      <c r="R16" s="57"/>
      <c r="S16" s="75"/>
      <c r="T16" s="75"/>
      <c r="U16" s="75"/>
      <c r="V16" s="75"/>
      <c r="W16" s="59"/>
      <c r="X16" s="75"/>
      <c r="Y16" s="75"/>
      <c r="Z16" s="75"/>
      <c r="AA16" s="75"/>
      <c r="AB16" s="59"/>
    </row>
    <row r="17" spans="1:28" ht="63">
      <c r="A17" s="51">
        <v>2</v>
      </c>
      <c r="B17" s="61" t="s">
        <v>6</v>
      </c>
      <c r="C17" s="53">
        <v>3313294</v>
      </c>
      <c r="D17" s="53">
        <v>29875</v>
      </c>
      <c r="E17" s="54">
        <v>0</v>
      </c>
      <c r="F17" s="53">
        <v>62279926</v>
      </c>
      <c r="G17" s="53">
        <v>917683</v>
      </c>
      <c r="H17" s="53">
        <v>309457</v>
      </c>
      <c r="I17" s="53">
        <v>2872151</v>
      </c>
      <c r="J17" s="53">
        <v>777006</v>
      </c>
      <c r="K17" s="53">
        <v>472687</v>
      </c>
      <c r="L17" s="53">
        <f>F17+(G17+H17+I17+J17)*10+K17</f>
        <v>111515583</v>
      </c>
      <c r="M17" s="53">
        <v>352908381</v>
      </c>
      <c r="N17" s="55">
        <f>(C17-(D17+E17))/L17</f>
        <v>0.029443589063243295</v>
      </c>
      <c r="O17" s="55">
        <f>0.04*0.2</f>
        <v>0.008</v>
      </c>
      <c r="P17" s="55" t="str">
        <f>IF(N17&gt;O17,"ДА","НЕТ")</f>
        <v>ДА</v>
      </c>
      <c r="Q17" s="56">
        <f>N17+N18</f>
        <v>0.10312521736942797</v>
      </c>
      <c r="R17" s="57" t="str">
        <f>IF(Q17&gt;=0.04,"ДА","НЕТ")</f>
        <v>ДА</v>
      </c>
      <c r="S17" s="75">
        <v>4.56</v>
      </c>
      <c r="T17" s="75">
        <v>14.66</v>
      </c>
      <c r="U17" s="75">
        <v>38.92</v>
      </c>
      <c r="V17" s="75">
        <v>15.94</v>
      </c>
      <c r="W17" s="59" t="str">
        <f>IF(U17&gt;V17,"ДА","НЕТ")</f>
        <v>ДА</v>
      </c>
      <c r="X17" s="75">
        <v>3.67</v>
      </c>
      <c r="Y17" s="75">
        <v>11.1</v>
      </c>
      <c r="Z17" s="75">
        <v>35.23</v>
      </c>
      <c r="AA17" s="75">
        <v>22.3</v>
      </c>
      <c r="AB17" s="59" t="str">
        <f>IF(Z17&gt;AA17,"ДА","НЕТ")</f>
        <v>ДА</v>
      </c>
    </row>
    <row r="18" spans="1:28" s="23" customFormat="1" ht="33.75" customHeight="1">
      <c r="A18" s="51"/>
      <c r="B18" s="52" t="s">
        <v>5</v>
      </c>
      <c r="C18" s="53">
        <v>8496309</v>
      </c>
      <c r="D18" s="53">
        <v>271246</v>
      </c>
      <c r="E18" s="54">
        <v>0</v>
      </c>
      <c r="F18" s="53">
        <v>62279926</v>
      </c>
      <c r="G18" s="53">
        <v>917683</v>
      </c>
      <c r="H18" s="53">
        <v>309457</v>
      </c>
      <c r="I18" s="53">
        <v>2872151</v>
      </c>
      <c r="J18" s="53">
        <v>777006</v>
      </c>
      <c r="K18" s="53">
        <v>586871</v>
      </c>
      <c r="L18" s="53">
        <f>F18+(G18+H18+I18+J18)*10+K18</f>
        <v>111629767</v>
      </c>
      <c r="M18" s="53">
        <v>352908381</v>
      </c>
      <c r="N18" s="55">
        <f>(C18-(D18+E18))/L18</f>
        <v>0.07368162830618467</v>
      </c>
      <c r="O18" s="55">
        <f>0.04*0.8</f>
        <v>0.032</v>
      </c>
      <c r="P18" s="55" t="str">
        <f>IF(N18&gt;O18,"ДА","НЕТ")</f>
        <v>ДА</v>
      </c>
      <c r="Q18" s="56"/>
      <c r="R18" s="57"/>
      <c r="S18" s="75"/>
      <c r="T18" s="75"/>
      <c r="U18" s="75"/>
      <c r="V18" s="75"/>
      <c r="W18" s="59"/>
      <c r="X18" s="75"/>
      <c r="Y18" s="75"/>
      <c r="Z18" s="75"/>
      <c r="AA18" s="75"/>
      <c r="AB18" s="59"/>
    </row>
    <row r="19" spans="1:28" s="23" customFormat="1" ht="33.75" customHeight="1">
      <c r="A19" s="62">
        <v>3</v>
      </c>
      <c r="B19" s="52" t="s">
        <v>4</v>
      </c>
      <c r="C19" s="53">
        <v>4420601</v>
      </c>
      <c r="D19" s="53">
        <v>8841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3">
        <v>175796</v>
      </c>
      <c r="L19" s="53">
        <f>F19+(G19+H19+I19+J19)*10+K19</f>
        <v>175796</v>
      </c>
      <c r="M19" s="55" t="s">
        <v>36</v>
      </c>
      <c r="N19" s="55" t="s">
        <v>36</v>
      </c>
      <c r="O19" s="55" t="s">
        <v>36</v>
      </c>
      <c r="P19" s="55" t="s">
        <v>36</v>
      </c>
      <c r="Q19" s="55" t="s">
        <v>1</v>
      </c>
      <c r="R19" s="55" t="s">
        <v>1</v>
      </c>
      <c r="S19" s="55" t="s">
        <v>36</v>
      </c>
      <c r="T19" s="55" t="s">
        <v>36</v>
      </c>
      <c r="U19" s="55" t="s">
        <v>36</v>
      </c>
      <c r="V19" s="55" t="s">
        <v>36</v>
      </c>
      <c r="W19" s="55" t="s">
        <v>36</v>
      </c>
      <c r="X19" s="55" t="s">
        <v>36</v>
      </c>
      <c r="Y19" s="55" t="s">
        <v>36</v>
      </c>
      <c r="Z19" s="55" t="s">
        <v>36</v>
      </c>
      <c r="AA19" s="55" t="s">
        <v>36</v>
      </c>
      <c r="AB19" s="55" t="s">
        <v>36</v>
      </c>
    </row>
    <row r="20" spans="1:28" s="23" customFormat="1" ht="33.75" customHeight="1">
      <c r="A20" s="62">
        <v>4</v>
      </c>
      <c r="B20" s="52" t="s">
        <v>37</v>
      </c>
      <c r="C20" s="53">
        <v>23271842</v>
      </c>
      <c r="D20" s="53">
        <v>1296983</v>
      </c>
      <c r="E20" s="54">
        <v>0</v>
      </c>
      <c r="F20" s="53">
        <v>178822530</v>
      </c>
      <c r="G20" s="53">
        <v>125554</v>
      </c>
      <c r="H20" s="53">
        <v>181623</v>
      </c>
      <c r="I20" s="53">
        <v>10820769</v>
      </c>
      <c r="J20" s="53">
        <v>2108256</v>
      </c>
      <c r="K20" s="53">
        <v>3063606</v>
      </c>
      <c r="L20" s="53">
        <f>F20+(G20+H20+I20+J20)*10+K20</f>
        <v>314248156</v>
      </c>
      <c r="M20" s="53">
        <v>1258387072</v>
      </c>
      <c r="N20" s="55">
        <f>(C20-(D20+E20))/L20</f>
        <v>0.06992836260270689</v>
      </c>
      <c r="O20" s="55">
        <v>0.04</v>
      </c>
      <c r="P20" s="55" t="str">
        <f>IF(N20&gt;O20,"ДА","НЕТ")</f>
        <v>ДА</v>
      </c>
      <c r="Q20" s="55" t="s">
        <v>1</v>
      </c>
      <c r="R20" s="55" t="s">
        <v>1</v>
      </c>
      <c r="S20" s="76">
        <v>1.39</v>
      </c>
      <c r="T20" s="76">
        <v>8.06</v>
      </c>
      <c r="U20" s="76">
        <v>34.56</v>
      </c>
      <c r="V20" s="76">
        <v>15.94</v>
      </c>
      <c r="W20" s="64" t="str">
        <f>IF(U20&gt;V20,"ДА","НЕТ")</f>
        <v>ДА</v>
      </c>
      <c r="X20" s="76">
        <v>4.42</v>
      </c>
      <c r="Y20" s="76">
        <v>9.11</v>
      </c>
      <c r="Z20" s="76">
        <v>34.87</v>
      </c>
      <c r="AA20" s="76">
        <v>22.3</v>
      </c>
      <c r="AB20" s="64" t="str">
        <f>IF(Z20&gt;AA20,"ДА","НЕТ")</f>
        <v>ДА</v>
      </c>
    </row>
    <row r="21" spans="1:28" s="23" customFormat="1" ht="33.75" customHeight="1">
      <c r="A21" s="62">
        <v>5</v>
      </c>
      <c r="B21" s="52" t="s">
        <v>38</v>
      </c>
      <c r="C21" s="53">
        <v>3130848</v>
      </c>
      <c r="D21" s="53">
        <v>73032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f>F21+(G21+H21+I21+J21)*10+K21</f>
        <v>0</v>
      </c>
      <c r="M21" s="55" t="s">
        <v>36</v>
      </c>
      <c r="N21" s="55" t="s">
        <v>36</v>
      </c>
      <c r="O21" s="55" t="s">
        <v>36</v>
      </c>
      <c r="P21" s="55" t="s">
        <v>36</v>
      </c>
      <c r="Q21" s="55" t="s">
        <v>1</v>
      </c>
      <c r="R21" s="55" t="s">
        <v>1</v>
      </c>
      <c r="S21" s="55" t="s">
        <v>36</v>
      </c>
      <c r="T21" s="55" t="s">
        <v>36</v>
      </c>
      <c r="U21" s="55" t="s">
        <v>36</v>
      </c>
      <c r="V21" s="55" t="s">
        <v>36</v>
      </c>
      <c r="W21" s="55" t="s">
        <v>36</v>
      </c>
      <c r="X21" s="55" t="s">
        <v>36</v>
      </c>
      <c r="Y21" s="55" t="s">
        <v>36</v>
      </c>
      <c r="Z21" s="55" t="s">
        <v>36</v>
      </c>
      <c r="AA21" s="55" t="s">
        <v>36</v>
      </c>
      <c r="AB21" s="55" t="s">
        <v>36</v>
      </c>
    </row>
    <row r="22" spans="1:28" s="23" customFormat="1" ht="33.75" customHeight="1">
      <c r="A22" s="62">
        <v>6</v>
      </c>
      <c r="B22" s="52" t="s">
        <v>39</v>
      </c>
      <c r="C22" s="53">
        <v>1827483</v>
      </c>
      <c r="D22" s="53">
        <v>477731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3">
        <v>273957</v>
      </c>
      <c r="L22" s="53">
        <f>F22+(G22+H22+I22+J22)*10+K22</f>
        <v>273957</v>
      </c>
      <c r="M22" s="55" t="s">
        <v>36</v>
      </c>
      <c r="N22" s="55" t="s">
        <v>36</v>
      </c>
      <c r="O22" s="55" t="s">
        <v>36</v>
      </c>
      <c r="P22" s="55" t="s">
        <v>36</v>
      </c>
      <c r="Q22" s="55" t="s">
        <v>1</v>
      </c>
      <c r="R22" s="55" t="s">
        <v>1</v>
      </c>
      <c r="S22" s="55" t="s">
        <v>36</v>
      </c>
      <c r="T22" s="55" t="s">
        <v>36</v>
      </c>
      <c r="U22" s="55" t="s">
        <v>36</v>
      </c>
      <c r="V22" s="55" t="s">
        <v>36</v>
      </c>
      <c r="W22" s="55" t="s">
        <v>36</v>
      </c>
      <c r="X22" s="55" t="s">
        <v>36</v>
      </c>
      <c r="Y22" s="55" t="s">
        <v>36</v>
      </c>
      <c r="Z22" s="55" t="s">
        <v>36</v>
      </c>
      <c r="AA22" s="55" t="s">
        <v>36</v>
      </c>
      <c r="AB22" s="55" t="s">
        <v>36</v>
      </c>
    </row>
    <row r="23" spans="1:28" s="23" customFormat="1" ht="33.75" customHeight="1">
      <c r="A23" s="62">
        <v>7</v>
      </c>
      <c r="B23" s="52" t="s">
        <v>41</v>
      </c>
      <c r="C23" s="53">
        <v>249951</v>
      </c>
      <c r="D23" s="53">
        <v>1446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3">
        <v>105542</v>
      </c>
      <c r="L23" s="53">
        <f>F23+(G23+H23+I23+J23)*10+K23</f>
        <v>105542</v>
      </c>
      <c r="M23" s="55" t="s">
        <v>36</v>
      </c>
      <c r="N23" s="55" t="s">
        <v>36</v>
      </c>
      <c r="O23" s="55" t="s">
        <v>36</v>
      </c>
      <c r="P23" s="55" t="s">
        <v>36</v>
      </c>
      <c r="Q23" s="55" t="s">
        <v>1</v>
      </c>
      <c r="R23" s="55" t="s">
        <v>1</v>
      </c>
      <c r="S23" s="55" t="s">
        <v>36</v>
      </c>
      <c r="T23" s="55" t="s">
        <v>36</v>
      </c>
      <c r="U23" s="55" t="s">
        <v>36</v>
      </c>
      <c r="V23" s="55" t="s">
        <v>36</v>
      </c>
      <c r="W23" s="55" t="s">
        <v>36</v>
      </c>
      <c r="X23" s="55" t="s">
        <v>36</v>
      </c>
      <c r="Y23" s="55" t="s">
        <v>36</v>
      </c>
      <c r="Z23" s="55" t="s">
        <v>36</v>
      </c>
      <c r="AA23" s="55" t="s">
        <v>36</v>
      </c>
      <c r="AB23" s="55" t="s">
        <v>36</v>
      </c>
    </row>
    <row r="24" spans="1:28" s="23" customFormat="1" ht="33.75" customHeight="1">
      <c r="A24" s="62">
        <v>8</v>
      </c>
      <c r="B24" s="52" t="s">
        <v>40</v>
      </c>
      <c r="C24" s="53">
        <v>5242824</v>
      </c>
      <c r="D24" s="53">
        <v>104615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3">
        <v>406658</v>
      </c>
      <c r="L24" s="53">
        <f>F24+(G24+H24+I24+J24)*10+K24</f>
        <v>406658</v>
      </c>
      <c r="M24" s="55" t="s">
        <v>36</v>
      </c>
      <c r="N24" s="55" t="s">
        <v>36</v>
      </c>
      <c r="O24" s="55" t="s">
        <v>36</v>
      </c>
      <c r="P24" s="55" t="s">
        <v>36</v>
      </c>
      <c r="Q24" s="55" t="s">
        <v>1</v>
      </c>
      <c r="R24" s="55" t="s">
        <v>1</v>
      </c>
      <c r="S24" s="55" t="s">
        <v>36</v>
      </c>
      <c r="T24" s="55" t="s">
        <v>36</v>
      </c>
      <c r="U24" s="55" t="s">
        <v>36</v>
      </c>
      <c r="V24" s="55" t="s">
        <v>36</v>
      </c>
      <c r="W24" s="55" t="s">
        <v>36</v>
      </c>
      <c r="X24" s="55" t="s">
        <v>36</v>
      </c>
      <c r="Y24" s="55" t="s">
        <v>36</v>
      </c>
      <c r="Z24" s="55" t="s">
        <v>36</v>
      </c>
      <c r="AA24" s="55" t="s">
        <v>36</v>
      </c>
      <c r="AB24" s="55" t="s">
        <v>36</v>
      </c>
    </row>
    <row r="25" spans="1:28" s="23" customFormat="1" ht="33.75" customHeight="1">
      <c r="A25" s="62">
        <v>9</v>
      </c>
      <c r="B25" s="52" t="s">
        <v>42</v>
      </c>
      <c r="C25" s="53">
        <v>2487515</v>
      </c>
      <c r="D25" s="53">
        <v>16906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f>F25+(G25+H25+I25+J25)*10+K25</f>
        <v>0</v>
      </c>
      <c r="M25" s="55" t="s">
        <v>36</v>
      </c>
      <c r="N25" s="55" t="s">
        <v>36</v>
      </c>
      <c r="O25" s="55" t="s">
        <v>36</v>
      </c>
      <c r="P25" s="55" t="s">
        <v>36</v>
      </c>
      <c r="Q25" s="55" t="s">
        <v>1</v>
      </c>
      <c r="R25" s="55" t="s">
        <v>1</v>
      </c>
      <c r="S25" s="55" t="s">
        <v>36</v>
      </c>
      <c r="T25" s="55" t="s">
        <v>36</v>
      </c>
      <c r="U25" s="55" t="s">
        <v>36</v>
      </c>
      <c r="V25" s="55" t="s">
        <v>36</v>
      </c>
      <c r="W25" s="55" t="s">
        <v>36</v>
      </c>
      <c r="X25" s="55" t="s">
        <v>36</v>
      </c>
      <c r="Y25" s="55" t="s">
        <v>36</v>
      </c>
      <c r="Z25" s="55" t="s">
        <v>36</v>
      </c>
      <c r="AA25" s="55" t="s">
        <v>36</v>
      </c>
      <c r="AB25" s="55" t="s">
        <v>36</v>
      </c>
    </row>
    <row r="26" spans="1:28" s="26" customFormat="1" ht="43.5" customHeight="1">
      <c r="A26" s="65" t="s">
        <v>3</v>
      </c>
      <c r="B26" s="65"/>
      <c r="C26" s="53" t="s">
        <v>1</v>
      </c>
      <c r="D26" s="53" t="s">
        <v>1</v>
      </c>
      <c r="E26" s="53" t="s">
        <v>1</v>
      </c>
      <c r="F26" s="53" t="s">
        <v>1</v>
      </c>
      <c r="G26" s="53" t="s">
        <v>1</v>
      </c>
      <c r="H26" s="53" t="s">
        <v>1</v>
      </c>
      <c r="I26" s="53" t="s">
        <v>1</v>
      </c>
      <c r="J26" s="53" t="s">
        <v>1</v>
      </c>
      <c r="K26" s="53" t="s">
        <v>1</v>
      </c>
      <c r="L26" s="53" t="s">
        <v>1</v>
      </c>
      <c r="M26" s="53" t="s">
        <v>1</v>
      </c>
      <c r="N26" s="53" t="s">
        <v>1</v>
      </c>
      <c r="O26" s="55" t="s">
        <v>1</v>
      </c>
      <c r="P26" s="55" t="s">
        <v>1</v>
      </c>
      <c r="Q26" s="55" t="s">
        <v>1</v>
      </c>
      <c r="R26" s="55" t="s">
        <v>1</v>
      </c>
      <c r="S26" s="66">
        <v>2.15</v>
      </c>
      <c r="T26" s="66">
        <v>7.54</v>
      </c>
      <c r="U26" s="66">
        <v>31.88</v>
      </c>
      <c r="V26" s="67" t="s">
        <v>1</v>
      </c>
      <c r="W26" s="67" t="s">
        <v>1</v>
      </c>
      <c r="X26" s="66">
        <v>4.13</v>
      </c>
      <c r="Y26" s="66">
        <v>7.47</v>
      </c>
      <c r="Z26" s="77">
        <v>31.86</v>
      </c>
      <c r="AA26" s="67" t="s">
        <v>1</v>
      </c>
      <c r="AB26" s="67" t="s">
        <v>1</v>
      </c>
    </row>
    <row r="27" spans="1:28" s="26" customFormat="1" ht="43.5" customHeight="1">
      <c r="A27" s="68" t="s">
        <v>2</v>
      </c>
      <c r="B27" s="68"/>
      <c r="C27" s="69" t="s">
        <v>1</v>
      </c>
      <c r="D27" s="69" t="s">
        <v>1</v>
      </c>
      <c r="E27" s="69" t="s">
        <v>1</v>
      </c>
      <c r="F27" s="69" t="s">
        <v>1</v>
      </c>
      <c r="G27" s="69" t="s">
        <v>1</v>
      </c>
      <c r="H27" s="69" t="s">
        <v>1</v>
      </c>
      <c r="I27" s="69" t="s">
        <v>1</v>
      </c>
      <c r="J27" s="69" t="s">
        <v>1</v>
      </c>
      <c r="K27" s="69" t="s">
        <v>1</v>
      </c>
      <c r="L27" s="69" t="s">
        <v>1</v>
      </c>
      <c r="M27" s="69" t="s">
        <v>1</v>
      </c>
      <c r="N27" s="69" t="s">
        <v>1</v>
      </c>
      <c r="O27" s="70" t="s">
        <v>1</v>
      </c>
      <c r="P27" s="70" t="s">
        <v>1</v>
      </c>
      <c r="Q27" s="71" t="s">
        <v>1</v>
      </c>
      <c r="R27" s="71" t="s">
        <v>1</v>
      </c>
      <c r="S27" s="72" t="s">
        <v>1</v>
      </c>
      <c r="T27" s="72" t="s">
        <v>1</v>
      </c>
      <c r="U27" s="72">
        <v>31.88</v>
      </c>
      <c r="V27" s="71" t="s">
        <v>1</v>
      </c>
      <c r="W27" s="71" t="s">
        <v>1</v>
      </c>
      <c r="X27" s="71" t="s">
        <v>1</v>
      </c>
      <c r="Y27" s="71" t="s">
        <v>1</v>
      </c>
      <c r="Z27" s="72">
        <v>31.86</v>
      </c>
      <c r="AA27" s="71" t="s">
        <v>1</v>
      </c>
      <c r="AB27" s="71" t="s">
        <v>1</v>
      </c>
    </row>
    <row r="28" spans="1:28" s="26" customFormat="1" ht="22.5" customHeight="1">
      <c r="A28" s="27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9"/>
      <c r="T28" s="29"/>
      <c r="V28" s="28"/>
      <c r="W28" s="28"/>
      <c r="X28" s="30"/>
      <c r="Y28" s="29"/>
      <c r="Z28" s="29"/>
      <c r="AA28" s="29"/>
      <c r="AB28" s="28"/>
    </row>
    <row r="29" spans="1:28" s="26" customFormat="1" ht="18.75" customHeight="1">
      <c r="A29" s="31" t="s">
        <v>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27"/>
      <c r="N29" s="29"/>
      <c r="O29" s="29"/>
      <c r="P29" s="29"/>
      <c r="Q29" s="29"/>
      <c r="R29" s="29"/>
      <c r="S29" s="29"/>
      <c r="T29" s="29"/>
      <c r="U29" s="29"/>
      <c r="V29" s="32"/>
      <c r="W29" s="29"/>
      <c r="X29" s="30"/>
      <c r="Y29" s="30"/>
      <c r="Z29" s="2"/>
      <c r="AA29" s="2"/>
      <c r="AB29" s="30"/>
    </row>
    <row r="30" spans="1:28" s="26" customFormat="1" ht="36.75" customHeight="1">
      <c r="A30" s="73" t="s">
        <v>47</v>
      </c>
      <c r="B30" s="27"/>
      <c r="C30" s="34"/>
      <c r="D30" s="34"/>
      <c r="E30" s="34"/>
      <c r="F30" s="34"/>
      <c r="G30" s="34"/>
      <c r="H30" s="34"/>
      <c r="I30" s="34"/>
      <c r="J30" s="34"/>
      <c r="K30" s="27"/>
      <c r="L30" s="34"/>
      <c r="M30" s="27"/>
      <c r="N30" s="27"/>
      <c r="O30" s="29"/>
      <c r="P30" s="29"/>
      <c r="Q30" s="29"/>
      <c r="R30" s="29"/>
      <c r="S30" s="29"/>
      <c r="T30" s="29"/>
      <c r="U30" s="29"/>
      <c r="V30" s="32"/>
      <c r="W30" s="29"/>
      <c r="X30" s="30"/>
      <c r="Y30" s="29"/>
      <c r="Z30" s="29"/>
      <c r="AA30" s="29"/>
      <c r="AB30" s="29"/>
    </row>
    <row r="31" ht="26.25" customHeight="1"/>
    <row r="32" spans="25:28" ht="15.75" customHeight="1">
      <c r="Y32" s="35"/>
      <c r="Z32" s="36"/>
      <c r="AA32" s="37"/>
      <c r="AB32" s="37"/>
    </row>
    <row r="33" spans="1:28" ht="15.7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9"/>
      <c r="P33" s="39"/>
      <c r="Q33" s="39"/>
      <c r="R33" s="39"/>
      <c r="S33" s="39"/>
      <c r="T33" s="39"/>
      <c r="U33" s="39"/>
      <c r="V33" s="40"/>
      <c r="W33" s="39"/>
      <c r="X33" s="39"/>
      <c r="Y33" s="39"/>
      <c r="Z33" s="39"/>
      <c r="AA33" s="39"/>
      <c r="AB33" s="39"/>
    </row>
    <row r="36" ht="15.75">
      <c r="N36" s="41"/>
    </row>
    <row r="37" ht="15.75">
      <c r="N37" s="41"/>
    </row>
    <row r="38" ht="15.75">
      <c r="N38" s="41"/>
    </row>
    <row r="39" ht="15.75">
      <c r="N39" s="41"/>
    </row>
    <row r="40" ht="15.75">
      <c r="N40" s="41"/>
    </row>
    <row r="41" ht="15.75">
      <c r="N41" s="41"/>
    </row>
    <row r="42" ht="15.75">
      <c r="N42" s="41"/>
    </row>
    <row r="43" ht="15.75">
      <c r="N43" s="41"/>
    </row>
    <row r="44" ht="15.75">
      <c r="N44" s="41"/>
    </row>
    <row r="45" ht="15.75">
      <c r="N45" s="41"/>
    </row>
    <row r="46" ht="15.75">
      <c r="N46" s="41"/>
    </row>
    <row r="47" ht="15.75">
      <c r="N47" s="41"/>
    </row>
  </sheetData>
  <sheetProtection/>
  <mergeCells count="59">
    <mergeCell ref="S17:S18"/>
    <mergeCell ref="T17:T18"/>
    <mergeCell ref="R17:R18"/>
    <mergeCell ref="A33:N33"/>
    <mergeCell ref="A29:L29"/>
    <mergeCell ref="Q17:Q18"/>
    <mergeCell ref="A27:B27"/>
    <mergeCell ref="A26:B26"/>
    <mergeCell ref="A17:A18"/>
    <mergeCell ref="A9:AB9"/>
    <mergeCell ref="D12:D13"/>
    <mergeCell ref="B11:B13"/>
    <mergeCell ref="C12:C13"/>
    <mergeCell ref="G12:J12"/>
    <mergeCell ref="W12:W13"/>
    <mergeCell ref="P12:P13"/>
    <mergeCell ref="Q12:Q13"/>
    <mergeCell ref="L12:L13"/>
    <mergeCell ref="AB12:AB13"/>
    <mergeCell ref="C11:R11"/>
    <mergeCell ref="S11:W11"/>
    <mergeCell ref="S12:S13"/>
    <mergeCell ref="K12:K13"/>
    <mergeCell ref="N12:N13"/>
    <mergeCell ref="A15:A16"/>
    <mergeCell ref="F12:F13"/>
    <mergeCell ref="R15:R16"/>
    <mergeCell ref="E12:E13"/>
    <mergeCell ref="R12:R13"/>
    <mergeCell ref="O12:O13"/>
    <mergeCell ref="A11:A13"/>
    <mergeCell ref="M12:M13"/>
    <mergeCell ref="V17:V18"/>
    <mergeCell ref="V15:V16"/>
    <mergeCell ref="Y17:Y18"/>
    <mergeCell ref="X11:AB11"/>
    <mergeCell ref="W15:W16"/>
    <mergeCell ref="U15:U16"/>
    <mergeCell ref="Y12:Y13"/>
    <mergeCell ref="Z17:Z18"/>
    <mergeCell ref="T15:T16"/>
    <mergeCell ref="T12:T13"/>
    <mergeCell ref="V12:V13"/>
    <mergeCell ref="U12:U13"/>
    <mergeCell ref="AA12:AA13"/>
    <mergeCell ref="W17:W18"/>
    <mergeCell ref="U17:U18"/>
    <mergeCell ref="Z15:Z16"/>
    <mergeCell ref="X17:X18"/>
    <mergeCell ref="AB15:AB16"/>
    <mergeCell ref="S15:S16"/>
    <mergeCell ref="Q15:Q16"/>
    <mergeCell ref="Z12:Z13"/>
    <mergeCell ref="X12:X13"/>
    <mergeCell ref="AB17:AB18"/>
    <mergeCell ref="AA17:AA18"/>
    <mergeCell ref="AA15:AA16"/>
    <mergeCell ref="X15:X16"/>
    <mergeCell ref="Y15:Y16"/>
  </mergeCells>
  <printOptions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B45"/>
  <sheetViews>
    <sheetView tabSelected="1" zoomScale="90" zoomScaleNormal="90" zoomScaleSheetLayoutView="68" zoomScalePageLayoutView="0" workbookViewId="0" topLeftCell="A7">
      <selection activeCell="A11" sqref="A11:A13"/>
    </sheetView>
  </sheetViews>
  <sheetFormatPr defaultColWidth="9.00390625" defaultRowHeight="12.75"/>
  <cols>
    <col min="1" max="1" width="7.625" style="3" customWidth="1"/>
    <col min="2" max="2" width="40.375" style="3" customWidth="1"/>
    <col min="3" max="12" width="14.00390625" style="2" customWidth="1"/>
    <col min="13" max="13" width="15.125" style="2" customWidth="1"/>
    <col min="14" max="28" width="14.00390625" style="2" customWidth="1"/>
    <col min="29" max="16384" width="9.125" style="2" customWidth="1"/>
  </cols>
  <sheetData>
    <row r="1" ht="15.75" hidden="1"/>
    <row r="2" ht="15.75" hidden="1"/>
    <row r="3" ht="15.75" hidden="1"/>
    <row r="4" ht="15.75" hidden="1"/>
    <row r="5" ht="15.75" hidden="1"/>
    <row r="6" ht="15.75" hidden="1"/>
    <row r="9" spans="1:28" ht="42" customHeight="1">
      <c r="A9" s="1" t="s">
        <v>53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3:28" ht="15.75">
      <c r="C10" s="4"/>
      <c r="D10" s="4"/>
      <c r="E10" s="4"/>
      <c r="F10" s="4"/>
      <c r="G10" s="4"/>
      <c r="H10" s="4"/>
      <c r="I10" s="4"/>
      <c r="J10" s="4"/>
      <c r="K10" s="4"/>
      <c r="R10" s="5"/>
      <c r="AB10" s="5" t="s">
        <v>35</v>
      </c>
    </row>
    <row r="11" spans="1:28" ht="31.5" customHeight="1">
      <c r="A11" s="6" t="s">
        <v>34</v>
      </c>
      <c r="B11" s="7" t="s">
        <v>33</v>
      </c>
      <c r="C11" s="8" t="s">
        <v>32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  <c r="S11" s="11" t="s">
        <v>31</v>
      </c>
      <c r="T11" s="12"/>
      <c r="U11" s="12"/>
      <c r="V11" s="12"/>
      <c r="W11" s="13"/>
      <c r="X11" s="14" t="s">
        <v>30</v>
      </c>
      <c r="Y11" s="15"/>
      <c r="Z11" s="15"/>
      <c r="AA11" s="15"/>
      <c r="AB11" s="16"/>
    </row>
    <row r="12" spans="1:28" ht="18.75" customHeight="1">
      <c r="A12" s="17"/>
      <c r="B12" s="18"/>
      <c r="C12" s="6" t="s">
        <v>29</v>
      </c>
      <c r="D12" s="6" t="s">
        <v>28</v>
      </c>
      <c r="E12" s="6" t="s">
        <v>27</v>
      </c>
      <c r="F12" s="6" t="s">
        <v>26</v>
      </c>
      <c r="G12" s="8" t="s">
        <v>25</v>
      </c>
      <c r="H12" s="9"/>
      <c r="I12" s="9"/>
      <c r="J12" s="10"/>
      <c r="K12" s="6" t="s">
        <v>24</v>
      </c>
      <c r="L12" s="6" t="s">
        <v>23</v>
      </c>
      <c r="M12" s="6" t="s">
        <v>22</v>
      </c>
      <c r="N12" s="6" t="s">
        <v>21</v>
      </c>
      <c r="O12" s="6" t="s">
        <v>20</v>
      </c>
      <c r="P12" s="6" t="s">
        <v>19</v>
      </c>
      <c r="Q12" s="6" t="s">
        <v>18</v>
      </c>
      <c r="R12" s="6" t="s">
        <v>17</v>
      </c>
      <c r="S12" s="6" t="s">
        <v>52</v>
      </c>
      <c r="T12" s="6" t="s">
        <v>51</v>
      </c>
      <c r="U12" s="6" t="s">
        <v>50</v>
      </c>
      <c r="V12" s="6" t="s">
        <v>16</v>
      </c>
      <c r="W12" s="6" t="s">
        <v>15</v>
      </c>
      <c r="X12" s="6" t="s">
        <v>52</v>
      </c>
      <c r="Y12" s="6" t="s">
        <v>51</v>
      </c>
      <c r="Z12" s="6" t="s">
        <v>50</v>
      </c>
      <c r="AA12" s="6" t="s">
        <v>16</v>
      </c>
      <c r="AB12" s="6" t="s">
        <v>15</v>
      </c>
    </row>
    <row r="13" spans="1:28" s="23" customFormat="1" ht="73.5" customHeight="1">
      <c r="A13" s="19"/>
      <c r="B13" s="20"/>
      <c r="C13" s="19"/>
      <c r="D13" s="19"/>
      <c r="E13" s="19"/>
      <c r="F13" s="19"/>
      <c r="G13" s="21" t="s">
        <v>14</v>
      </c>
      <c r="H13" s="21" t="s">
        <v>13</v>
      </c>
      <c r="I13" s="22" t="s">
        <v>12</v>
      </c>
      <c r="J13" s="22" t="s">
        <v>11</v>
      </c>
      <c r="K13" s="19"/>
      <c r="L13" s="19"/>
      <c r="M13" s="19"/>
      <c r="N13" s="19"/>
      <c r="O13" s="19"/>
      <c r="P13" s="19"/>
      <c r="Q13" s="19"/>
      <c r="R13" s="19"/>
      <c r="S13" s="19"/>
      <c r="T13" s="19" t="s">
        <v>10</v>
      </c>
      <c r="U13" s="19" t="s">
        <v>9</v>
      </c>
      <c r="V13" s="19"/>
      <c r="W13" s="19"/>
      <c r="X13" s="19"/>
      <c r="Y13" s="19" t="s">
        <v>10</v>
      </c>
      <c r="Z13" s="19" t="s">
        <v>9</v>
      </c>
      <c r="AA13" s="19"/>
      <c r="AB13" s="19"/>
    </row>
    <row r="14" spans="1:28" s="23" customFormat="1" ht="24" customHeight="1">
      <c r="A14" s="24">
        <v>1</v>
      </c>
      <c r="B14" s="25">
        <v>2</v>
      </c>
      <c r="C14" s="24">
        <v>3</v>
      </c>
      <c r="D14" s="24">
        <v>4</v>
      </c>
      <c r="E14" s="24"/>
      <c r="F14" s="24">
        <v>5</v>
      </c>
      <c r="G14" s="24">
        <v>6</v>
      </c>
      <c r="H14" s="24">
        <v>7</v>
      </c>
      <c r="I14" s="24">
        <v>8</v>
      </c>
      <c r="J14" s="24">
        <v>9</v>
      </c>
      <c r="K14" s="24">
        <v>10</v>
      </c>
      <c r="L14" s="24">
        <v>11</v>
      </c>
      <c r="M14" s="24">
        <v>12</v>
      </c>
      <c r="N14" s="24">
        <v>13</v>
      </c>
      <c r="O14" s="24">
        <v>14</v>
      </c>
      <c r="P14" s="24">
        <v>15</v>
      </c>
      <c r="Q14" s="24">
        <v>16</v>
      </c>
      <c r="R14" s="24">
        <v>17</v>
      </c>
      <c r="S14" s="24">
        <v>18</v>
      </c>
      <c r="T14" s="24">
        <v>19</v>
      </c>
      <c r="U14" s="24">
        <v>20</v>
      </c>
      <c r="V14" s="24">
        <v>21</v>
      </c>
      <c r="W14" s="24">
        <v>22</v>
      </c>
      <c r="X14" s="24">
        <v>23</v>
      </c>
      <c r="Y14" s="24">
        <v>24</v>
      </c>
      <c r="Z14" s="24">
        <v>25</v>
      </c>
      <c r="AA14" s="24">
        <v>26</v>
      </c>
      <c r="AB14" s="24">
        <v>27</v>
      </c>
    </row>
    <row r="15" spans="1:28" s="23" customFormat="1" ht="39.75" customHeight="1">
      <c r="A15" s="42">
        <v>1</v>
      </c>
      <c r="B15" s="43" t="s">
        <v>8</v>
      </c>
      <c r="C15" s="44">
        <v>6726169</v>
      </c>
      <c r="D15" s="44">
        <v>1639392</v>
      </c>
      <c r="E15" s="45">
        <v>0</v>
      </c>
      <c r="F15" s="44">
        <v>136443467</v>
      </c>
      <c r="G15" s="44">
        <v>1508966</v>
      </c>
      <c r="H15" s="44">
        <v>183262</v>
      </c>
      <c r="I15" s="44">
        <v>1584402</v>
      </c>
      <c r="J15" s="44">
        <v>2900326</v>
      </c>
      <c r="K15" s="44">
        <v>375494</v>
      </c>
      <c r="L15" s="44">
        <f>F15+(G15+H15+I15+J15)*10+K15</f>
        <v>198588521</v>
      </c>
      <c r="M15" s="44">
        <v>444213076</v>
      </c>
      <c r="N15" s="46">
        <f>(C15-(D15+E15))/L15</f>
        <v>0.02561465775758509</v>
      </c>
      <c r="O15" s="46">
        <f>0.04*0.3</f>
        <v>0.012</v>
      </c>
      <c r="P15" s="46" t="str">
        <f>IF(N15&gt;O15,"ДА","НЕТ")</f>
        <v>ДА</v>
      </c>
      <c r="Q15" s="47">
        <f>N15+N16</f>
        <v>0.08448953338266088</v>
      </c>
      <c r="R15" s="48" t="str">
        <f>IF(Q15&gt;=0.04,"ДА","НЕТ")</f>
        <v>ДА</v>
      </c>
      <c r="S15" s="49">
        <v>2.25</v>
      </c>
      <c r="T15" s="49">
        <v>6.05</v>
      </c>
      <c r="U15" s="49">
        <v>25.06</v>
      </c>
      <c r="V15" s="49">
        <v>14.44</v>
      </c>
      <c r="W15" s="50" t="str">
        <f>IF(U15&gt;V15,"ДА","НЕТ")</f>
        <v>ДА</v>
      </c>
      <c r="X15" s="49">
        <v>3.63</v>
      </c>
      <c r="Y15" s="49">
        <v>5.75</v>
      </c>
      <c r="Z15" s="49">
        <v>24.71</v>
      </c>
      <c r="AA15" s="49">
        <v>19.23</v>
      </c>
      <c r="AB15" s="50" t="str">
        <f>IF(Z15&gt;AA15,"ДА","НЕТ")</f>
        <v>ДА</v>
      </c>
    </row>
    <row r="16" spans="1:28" s="23" customFormat="1" ht="39.75" customHeight="1">
      <c r="A16" s="51"/>
      <c r="B16" s="52" t="s">
        <v>7</v>
      </c>
      <c r="C16" s="53">
        <v>12052294</v>
      </c>
      <c r="D16" s="53">
        <v>332163</v>
      </c>
      <c r="E16" s="54">
        <v>0</v>
      </c>
      <c r="F16" s="53">
        <v>136443467</v>
      </c>
      <c r="G16" s="53">
        <v>1508966</v>
      </c>
      <c r="H16" s="53">
        <v>183262</v>
      </c>
      <c r="I16" s="53">
        <v>1584402</v>
      </c>
      <c r="J16" s="53">
        <v>2900326</v>
      </c>
      <c r="K16" s="53">
        <v>855436</v>
      </c>
      <c r="L16" s="53">
        <f>F16+(G16+H16+I16+J16)*10+K16</f>
        <v>199068463</v>
      </c>
      <c r="M16" s="53">
        <v>444213076</v>
      </c>
      <c r="N16" s="55">
        <f>(C16-(D16+E16))/L16</f>
        <v>0.05887487562507578</v>
      </c>
      <c r="O16" s="55">
        <f>0.04*0.7</f>
        <v>0.027999999999999997</v>
      </c>
      <c r="P16" s="55" t="str">
        <f>IF(N16&gt;O16,"ДА","НЕТ")</f>
        <v>ДА</v>
      </c>
      <c r="Q16" s="56"/>
      <c r="R16" s="57"/>
      <c r="S16" s="58"/>
      <c r="T16" s="58"/>
      <c r="U16" s="58"/>
      <c r="V16" s="58"/>
      <c r="W16" s="59"/>
      <c r="X16" s="60"/>
      <c r="Y16" s="60"/>
      <c r="Z16" s="60"/>
      <c r="AA16" s="60"/>
      <c r="AB16" s="59"/>
    </row>
    <row r="17" spans="1:28" ht="63">
      <c r="A17" s="51">
        <v>2</v>
      </c>
      <c r="B17" s="61" t="s">
        <v>6</v>
      </c>
      <c r="C17" s="53">
        <v>3509288</v>
      </c>
      <c r="D17" s="53">
        <v>22735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3">
        <v>472687</v>
      </c>
      <c r="L17" s="53">
        <f>F17+(G17+H17+I17+J17)*10+K17</f>
        <v>472687</v>
      </c>
      <c r="M17" s="54">
        <v>0</v>
      </c>
      <c r="N17" s="55" t="s">
        <v>36</v>
      </c>
      <c r="O17" s="55" t="s">
        <v>36</v>
      </c>
      <c r="P17" s="55" t="s">
        <v>36</v>
      </c>
      <c r="Q17" s="56" t="s">
        <v>36</v>
      </c>
      <c r="R17" s="57" t="s">
        <v>36</v>
      </c>
      <c r="S17" s="57" t="s">
        <v>36</v>
      </c>
      <c r="T17" s="57" t="s">
        <v>36</v>
      </c>
      <c r="U17" s="57" t="s">
        <v>36</v>
      </c>
      <c r="V17" s="57" t="s">
        <v>36</v>
      </c>
      <c r="W17" s="57" t="s">
        <v>36</v>
      </c>
      <c r="X17" s="57" t="s">
        <v>36</v>
      </c>
      <c r="Y17" s="57" t="s">
        <v>36</v>
      </c>
      <c r="Z17" s="57" t="s">
        <v>36</v>
      </c>
      <c r="AA17" s="57" t="s">
        <v>36</v>
      </c>
      <c r="AB17" s="57" t="s">
        <v>36</v>
      </c>
    </row>
    <row r="18" spans="1:28" s="23" customFormat="1" ht="39.75" customHeight="1">
      <c r="A18" s="51"/>
      <c r="B18" s="52" t="s">
        <v>5</v>
      </c>
      <c r="C18" s="53">
        <v>9088074</v>
      </c>
      <c r="D18" s="53">
        <v>179109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3">
        <v>586871</v>
      </c>
      <c r="L18" s="53">
        <f>F18+(G18+H18+I18+J18)*10+K18</f>
        <v>586871</v>
      </c>
      <c r="M18" s="54">
        <v>0</v>
      </c>
      <c r="N18" s="55" t="s">
        <v>36</v>
      </c>
      <c r="O18" s="55" t="s">
        <v>36</v>
      </c>
      <c r="P18" s="55" t="s">
        <v>36</v>
      </c>
      <c r="Q18" s="56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1:28" s="23" customFormat="1" ht="39.75" customHeight="1">
      <c r="A19" s="62">
        <v>3</v>
      </c>
      <c r="B19" s="52" t="s">
        <v>4</v>
      </c>
      <c r="C19" s="53">
        <v>4763438</v>
      </c>
      <c r="D19" s="53">
        <v>8927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3">
        <v>175796</v>
      </c>
      <c r="L19" s="53">
        <f>F19+(G19+H19+I19+J19)*10+K19</f>
        <v>175796</v>
      </c>
      <c r="M19" s="54">
        <v>0</v>
      </c>
      <c r="N19" s="55" t="s">
        <v>36</v>
      </c>
      <c r="O19" s="55" t="s">
        <v>36</v>
      </c>
      <c r="P19" s="55" t="s">
        <v>36</v>
      </c>
      <c r="Q19" s="55" t="s">
        <v>1</v>
      </c>
      <c r="R19" s="55" t="s">
        <v>1</v>
      </c>
      <c r="S19" s="55" t="s">
        <v>36</v>
      </c>
      <c r="T19" s="55" t="s">
        <v>36</v>
      </c>
      <c r="U19" s="55" t="s">
        <v>36</v>
      </c>
      <c r="V19" s="55" t="s">
        <v>36</v>
      </c>
      <c r="W19" s="55" t="s">
        <v>36</v>
      </c>
      <c r="X19" s="55" t="s">
        <v>36</v>
      </c>
      <c r="Y19" s="55" t="s">
        <v>36</v>
      </c>
      <c r="Z19" s="55" t="s">
        <v>36</v>
      </c>
      <c r="AA19" s="55" t="s">
        <v>36</v>
      </c>
      <c r="AB19" s="55" t="s">
        <v>36</v>
      </c>
    </row>
    <row r="20" spans="1:28" s="23" customFormat="1" ht="47.25">
      <c r="A20" s="62">
        <v>4</v>
      </c>
      <c r="B20" s="52" t="s">
        <v>37</v>
      </c>
      <c r="C20" s="53">
        <v>32767803</v>
      </c>
      <c r="D20" s="53">
        <v>3211551</v>
      </c>
      <c r="E20" s="54">
        <v>0</v>
      </c>
      <c r="F20" s="53">
        <v>184579865</v>
      </c>
      <c r="G20" s="53">
        <v>127420</v>
      </c>
      <c r="H20" s="53">
        <v>189670</v>
      </c>
      <c r="I20" s="53">
        <v>11833697</v>
      </c>
      <c r="J20" s="53">
        <v>2298057</v>
      </c>
      <c r="K20" s="53">
        <v>3064740</v>
      </c>
      <c r="L20" s="53">
        <f>F20+(G20+H20+I20+J20)*10+K20</f>
        <v>332133045</v>
      </c>
      <c r="M20" s="53">
        <v>1327663351</v>
      </c>
      <c r="N20" s="55">
        <f>(C20-(D20+E20))/L20</f>
        <v>0.08898919407432043</v>
      </c>
      <c r="O20" s="55">
        <v>0.04</v>
      </c>
      <c r="P20" s="55" t="str">
        <f>IF(N20&gt;O20,"ДА","НЕТ")</f>
        <v>ДА</v>
      </c>
      <c r="Q20" s="55" t="s">
        <v>1</v>
      </c>
      <c r="R20" s="55" t="s">
        <v>1</v>
      </c>
      <c r="S20" s="63">
        <v>3.63</v>
      </c>
      <c r="T20" s="63">
        <v>9.38</v>
      </c>
      <c r="U20" s="63">
        <v>32.61</v>
      </c>
      <c r="V20" s="63">
        <v>14.44</v>
      </c>
      <c r="W20" s="64" t="str">
        <f>IF(U20&gt;V20,"ДА","НЕТ")</f>
        <v>ДА</v>
      </c>
      <c r="X20" s="63">
        <v>3.99</v>
      </c>
      <c r="Y20" s="63">
        <v>7.36</v>
      </c>
      <c r="Z20" s="63">
        <v>30.17</v>
      </c>
      <c r="AA20" s="63">
        <v>19.23</v>
      </c>
      <c r="AB20" s="64" t="str">
        <f>IF(Z20&gt;AA20,"ДА","НЕТ")</f>
        <v>ДА</v>
      </c>
    </row>
    <row r="21" spans="1:28" s="23" customFormat="1" ht="39.75" customHeight="1">
      <c r="A21" s="62">
        <v>5</v>
      </c>
      <c r="B21" s="52" t="s">
        <v>38</v>
      </c>
      <c r="C21" s="53">
        <v>2138753</v>
      </c>
      <c r="D21" s="53">
        <v>45822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f>F21+(G21+H21+I21+J21)*10+K21</f>
        <v>0</v>
      </c>
      <c r="M21" s="54">
        <v>0</v>
      </c>
      <c r="N21" s="55" t="s">
        <v>36</v>
      </c>
      <c r="O21" s="55" t="s">
        <v>36</v>
      </c>
      <c r="P21" s="55" t="s">
        <v>36</v>
      </c>
      <c r="Q21" s="55" t="s">
        <v>1</v>
      </c>
      <c r="R21" s="55" t="s">
        <v>1</v>
      </c>
      <c r="S21" s="55" t="s">
        <v>36</v>
      </c>
      <c r="T21" s="55" t="s">
        <v>36</v>
      </c>
      <c r="U21" s="55" t="s">
        <v>36</v>
      </c>
      <c r="V21" s="55" t="s">
        <v>36</v>
      </c>
      <c r="W21" s="55" t="s">
        <v>36</v>
      </c>
      <c r="X21" s="55" t="s">
        <v>36</v>
      </c>
      <c r="Y21" s="55" t="s">
        <v>36</v>
      </c>
      <c r="Z21" s="55" t="s">
        <v>36</v>
      </c>
      <c r="AA21" s="55" t="s">
        <v>36</v>
      </c>
      <c r="AB21" s="55" t="s">
        <v>36</v>
      </c>
    </row>
    <row r="22" spans="1:28" s="23" customFormat="1" ht="39.75" customHeight="1">
      <c r="A22" s="62">
        <v>6</v>
      </c>
      <c r="B22" s="52" t="s">
        <v>39</v>
      </c>
      <c r="C22" s="53">
        <v>2072477</v>
      </c>
      <c r="D22" s="53">
        <v>476496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3">
        <v>273957</v>
      </c>
      <c r="L22" s="53">
        <f>F22+(G22+H22+I22+J22)*10+K22</f>
        <v>273957</v>
      </c>
      <c r="M22" s="54">
        <v>0</v>
      </c>
      <c r="N22" s="55" t="s">
        <v>36</v>
      </c>
      <c r="O22" s="55" t="s">
        <v>36</v>
      </c>
      <c r="P22" s="55" t="s">
        <v>36</v>
      </c>
      <c r="Q22" s="55" t="s">
        <v>1</v>
      </c>
      <c r="R22" s="55" t="s">
        <v>1</v>
      </c>
      <c r="S22" s="55" t="s">
        <v>36</v>
      </c>
      <c r="T22" s="55" t="s">
        <v>36</v>
      </c>
      <c r="U22" s="55" t="s">
        <v>36</v>
      </c>
      <c r="V22" s="55" t="s">
        <v>36</v>
      </c>
      <c r="W22" s="55" t="s">
        <v>36</v>
      </c>
      <c r="X22" s="55" t="s">
        <v>36</v>
      </c>
      <c r="Y22" s="55" t="s">
        <v>36</v>
      </c>
      <c r="Z22" s="55" t="s">
        <v>36</v>
      </c>
      <c r="AA22" s="55" t="s">
        <v>36</v>
      </c>
      <c r="AB22" s="55" t="s">
        <v>36</v>
      </c>
    </row>
    <row r="23" spans="1:28" s="23" customFormat="1" ht="39.75" customHeight="1">
      <c r="A23" s="62">
        <v>7</v>
      </c>
      <c r="B23" s="52" t="s">
        <v>42</v>
      </c>
      <c r="C23" s="53">
        <v>2480141</v>
      </c>
      <c r="D23" s="53">
        <v>18623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f>F23+(G23+H23+I23+J23)*10+K23</f>
        <v>0</v>
      </c>
      <c r="M23" s="54">
        <v>0</v>
      </c>
      <c r="N23" s="55" t="s">
        <v>36</v>
      </c>
      <c r="O23" s="55" t="s">
        <v>36</v>
      </c>
      <c r="P23" s="55" t="s">
        <v>36</v>
      </c>
      <c r="Q23" s="55" t="s">
        <v>1</v>
      </c>
      <c r="R23" s="55" t="s">
        <v>1</v>
      </c>
      <c r="S23" s="55" t="s">
        <v>36</v>
      </c>
      <c r="T23" s="55" t="s">
        <v>36</v>
      </c>
      <c r="U23" s="55" t="s">
        <v>36</v>
      </c>
      <c r="V23" s="55" t="s">
        <v>36</v>
      </c>
      <c r="W23" s="55" t="s">
        <v>36</v>
      </c>
      <c r="X23" s="55" t="s">
        <v>36</v>
      </c>
      <c r="Y23" s="55" t="s">
        <v>36</v>
      </c>
      <c r="Z23" s="55" t="s">
        <v>36</v>
      </c>
      <c r="AA23" s="55" t="s">
        <v>36</v>
      </c>
      <c r="AB23" s="55" t="s">
        <v>36</v>
      </c>
    </row>
    <row r="24" spans="1:28" s="26" customFormat="1" ht="46.5" customHeight="1">
      <c r="A24" s="65" t="s">
        <v>3</v>
      </c>
      <c r="B24" s="65"/>
      <c r="C24" s="53" t="s">
        <v>1</v>
      </c>
      <c r="D24" s="53" t="s">
        <v>1</v>
      </c>
      <c r="E24" s="53" t="s">
        <v>1</v>
      </c>
      <c r="F24" s="53" t="s">
        <v>1</v>
      </c>
      <c r="G24" s="53" t="s">
        <v>1</v>
      </c>
      <c r="H24" s="53" t="s">
        <v>1</v>
      </c>
      <c r="I24" s="53" t="s">
        <v>1</v>
      </c>
      <c r="J24" s="53" t="s">
        <v>1</v>
      </c>
      <c r="K24" s="53" t="s">
        <v>1</v>
      </c>
      <c r="L24" s="53" t="s">
        <v>1</v>
      </c>
      <c r="M24" s="53" t="s">
        <v>1</v>
      </c>
      <c r="N24" s="53" t="s">
        <v>1</v>
      </c>
      <c r="O24" s="55" t="s">
        <v>1</v>
      </c>
      <c r="P24" s="55" t="s">
        <v>1</v>
      </c>
      <c r="Q24" s="55" t="s">
        <v>1</v>
      </c>
      <c r="R24" s="55" t="s">
        <v>1</v>
      </c>
      <c r="S24" s="66">
        <v>3.26</v>
      </c>
      <c r="T24" s="66">
        <v>8.1</v>
      </c>
      <c r="U24" s="66">
        <v>28.88</v>
      </c>
      <c r="V24" s="67" t="s">
        <v>1</v>
      </c>
      <c r="W24" s="67" t="s">
        <v>1</v>
      </c>
      <c r="X24" s="66">
        <v>3.88</v>
      </c>
      <c r="Y24" s="66">
        <v>6.74</v>
      </c>
      <c r="Z24" s="66">
        <v>27.47</v>
      </c>
      <c r="AA24" s="67" t="s">
        <v>1</v>
      </c>
      <c r="AB24" s="67" t="s">
        <v>1</v>
      </c>
    </row>
    <row r="25" spans="1:28" s="26" customFormat="1" ht="46.5" customHeight="1">
      <c r="A25" s="68" t="s">
        <v>2</v>
      </c>
      <c r="B25" s="68"/>
      <c r="C25" s="69" t="s">
        <v>1</v>
      </c>
      <c r="D25" s="69" t="s">
        <v>1</v>
      </c>
      <c r="E25" s="69" t="s">
        <v>1</v>
      </c>
      <c r="F25" s="69" t="s">
        <v>1</v>
      </c>
      <c r="G25" s="69" t="s">
        <v>1</v>
      </c>
      <c r="H25" s="69" t="s">
        <v>1</v>
      </c>
      <c r="I25" s="69" t="s">
        <v>1</v>
      </c>
      <c r="J25" s="69" t="s">
        <v>1</v>
      </c>
      <c r="K25" s="69" t="s">
        <v>1</v>
      </c>
      <c r="L25" s="69" t="s">
        <v>1</v>
      </c>
      <c r="M25" s="69" t="s">
        <v>1</v>
      </c>
      <c r="N25" s="69" t="s">
        <v>1</v>
      </c>
      <c r="O25" s="70" t="s">
        <v>1</v>
      </c>
      <c r="P25" s="70" t="s">
        <v>1</v>
      </c>
      <c r="Q25" s="71" t="s">
        <v>1</v>
      </c>
      <c r="R25" s="71" t="s">
        <v>1</v>
      </c>
      <c r="S25" s="72" t="s">
        <v>1</v>
      </c>
      <c r="T25" s="72" t="s">
        <v>1</v>
      </c>
      <c r="U25" s="72">
        <v>28.88</v>
      </c>
      <c r="V25" s="71" t="s">
        <v>1</v>
      </c>
      <c r="W25" s="71" t="s">
        <v>1</v>
      </c>
      <c r="X25" s="72" t="s">
        <v>1</v>
      </c>
      <c r="Y25" s="72" t="s">
        <v>1</v>
      </c>
      <c r="Z25" s="72">
        <v>27.47</v>
      </c>
      <c r="AA25" s="71" t="s">
        <v>1</v>
      </c>
      <c r="AB25" s="71" t="s">
        <v>1</v>
      </c>
    </row>
    <row r="26" spans="1:28" s="26" customFormat="1" ht="22.5" customHeight="1">
      <c r="A26" s="27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  <c r="T26" s="29"/>
      <c r="V26" s="28"/>
      <c r="W26" s="28"/>
      <c r="X26" s="30"/>
      <c r="Y26" s="29"/>
      <c r="Z26" s="29"/>
      <c r="AA26" s="29"/>
      <c r="AB26" s="28"/>
    </row>
    <row r="27" spans="1:28" s="26" customFormat="1" ht="18.75" customHeight="1">
      <c r="A27" s="31" t="s">
        <v>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27"/>
      <c r="N27" s="29"/>
      <c r="O27" s="29"/>
      <c r="P27" s="29"/>
      <c r="Q27" s="29"/>
      <c r="R27" s="29"/>
      <c r="S27" s="29"/>
      <c r="T27" s="29"/>
      <c r="U27" s="29"/>
      <c r="V27" s="32"/>
      <c r="W27" s="29"/>
      <c r="X27" s="30"/>
      <c r="Y27" s="30"/>
      <c r="Z27" s="2"/>
      <c r="AA27" s="2"/>
      <c r="AB27" s="30"/>
    </row>
    <row r="28" spans="1:28" s="26" customFormat="1" ht="36.75" customHeight="1">
      <c r="A28" s="33" t="s">
        <v>49</v>
      </c>
      <c r="B28" s="27"/>
      <c r="C28" s="34"/>
      <c r="D28" s="34"/>
      <c r="E28" s="34"/>
      <c r="F28" s="34"/>
      <c r="G28" s="34"/>
      <c r="H28" s="34"/>
      <c r="I28" s="34"/>
      <c r="J28" s="34"/>
      <c r="K28" s="27"/>
      <c r="L28" s="34"/>
      <c r="M28" s="27"/>
      <c r="N28" s="27"/>
      <c r="O28" s="29"/>
      <c r="P28" s="29"/>
      <c r="Q28" s="29"/>
      <c r="R28" s="29"/>
      <c r="S28" s="29"/>
      <c r="T28" s="29"/>
      <c r="U28" s="29"/>
      <c r="V28" s="32"/>
      <c r="W28" s="29"/>
      <c r="X28" s="30"/>
      <c r="Y28" s="29"/>
      <c r="Z28" s="29"/>
      <c r="AA28" s="29"/>
      <c r="AB28" s="29"/>
    </row>
    <row r="29" ht="26.25" customHeight="1"/>
    <row r="30" spans="25:28" ht="15.75" customHeight="1">
      <c r="Y30" s="35"/>
      <c r="Z30" s="36"/>
      <c r="AA30" s="37"/>
      <c r="AB30" s="37"/>
    </row>
    <row r="31" spans="1:28" ht="15.7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9"/>
      <c r="P31" s="39"/>
      <c r="Q31" s="39"/>
      <c r="R31" s="39"/>
      <c r="S31" s="39"/>
      <c r="T31" s="39"/>
      <c r="U31" s="39"/>
      <c r="V31" s="40"/>
      <c r="W31" s="39"/>
      <c r="X31" s="39"/>
      <c r="Y31" s="39"/>
      <c r="Z31" s="39"/>
      <c r="AA31" s="39"/>
      <c r="AB31" s="39"/>
    </row>
    <row r="34" ht="15.75">
      <c r="N34" s="41"/>
    </row>
    <row r="35" ht="15.75">
      <c r="N35" s="41"/>
    </row>
    <row r="36" ht="15.75">
      <c r="N36" s="41"/>
    </row>
    <row r="37" ht="15.75">
      <c r="N37" s="41"/>
    </row>
    <row r="38" ht="15.75">
      <c r="N38" s="41"/>
    </row>
    <row r="39" ht="15.75">
      <c r="N39" s="41"/>
    </row>
    <row r="40" ht="15.75">
      <c r="N40" s="41"/>
    </row>
    <row r="41" ht="15.75">
      <c r="N41" s="41"/>
    </row>
    <row r="42" ht="15.75">
      <c r="N42" s="41"/>
    </row>
    <row r="43" ht="15.75">
      <c r="N43" s="41"/>
    </row>
    <row r="44" ht="15.75">
      <c r="N44" s="41"/>
    </row>
    <row r="45" ht="15.75">
      <c r="N45" s="41"/>
    </row>
  </sheetData>
  <sheetProtection/>
  <mergeCells count="59">
    <mergeCell ref="S17:S18"/>
    <mergeCell ref="T17:T18"/>
    <mergeCell ref="R17:R18"/>
    <mergeCell ref="A31:N31"/>
    <mergeCell ref="A27:L27"/>
    <mergeCell ref="Q17:Q18"/>
    <mergeCell ref="A25:B25"/>
    <mergeCell ref="A24:B24"/>
    <mergeCell ref="A17:A18"/>
    <mergeCell ref="A9:AB9"/>
    <mergeCell ref="D12:D13"/>
    <mergeCell ref="B11:B13"/>
    <mergeCell ref="C12:C13"/>
    <mergeCell ref="G12:J12"/>
    <mergeCell ref="W12:W13"/>
    <mergeCell ref="P12:P13"/>
    <mergeCell ref="Q12:Q13"/>
    <mergeCell ref="L12:L13"/>
    <mergeCell ref="AB12:AB13"/>
    <mergeCell ref="C11:R11"/>
    <mergeCell ref="S11:W11"/>
    <mergeCell ref="S12:S13"/>
    <mergeCell ref="K12:K13"/>
    <mergeCell ref="N12:N13"/>
    <mergeCell ref="A15:A16"/>
    <mergeCell ref="F12:F13"/>
    <mergeCell ref="R15:R16"/>
    <mergeCell ref="E12:E13"/>
    <mergeCell ref="R12:R13"/>
    <mergeCell ref="O12:O13"/>
    <mergeCell ref="A11:A13"/>
    <mergeCell ref="M12:M13"/>
    <mergeCell ref="V17:V18"/>
    <mergeCell ref="V15:V16"/>
    <mergeCell ref="Y17:Y18"/>
    <mergeCell ref="X11:AB11"/>
    <mergeCell ref="W15:W16"/>
    <mergeCell ref="U15:U16"/>
    <mergeCell ref="Y12:Y13"/>
    <mergeCell ref="Z17:Z18"/>
    <mergeCell ref="T15:T16"/>
    <mergeCell ref="T12:T13"/>
    <mergeCell ref="V12:V13"/>
    <mergeCell ref="U12:U13"/>
    <mergeCell ref="AA12:AA13"/>
    <mergeCell ref="W17:W18"/>
    <mergeCell ref="U17:U18"/>
    <mergeCell ref="Z15:Z16"/>
    <mergeCell ref="X17:X18"/>
    <mergeCell ref="AB15:AB16"/>
    <mergeCell ref="S15:S16"/>
    <mergeCell ref="Q15:Q16"/>
    <mergeCell ref="Z12:Z13"/>
    <mergeCell ref="X12:X13"/>
    <mergeCell ref="AB17:AB18"/>
    <mergeCell ref="AA17:AA18"/>
    <mergeCell ref="AA15:AA16"/>
    <mergeCell ref="X15:X16"/>
    <mergeCell ref="Y15:Y16"/>
  </mergeCells>
  <printOptions/>
  <pageMargins left="0.2362204724409449" right="0.15748031496062992" top="0.15748031496062992" bottom="0.15748031496062992" header="0.2755905511811024" footer="0.31496062992125984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DS_Zabira_E</dc:creator>
  <cp:keywords/>
  <dc:description/>
  <cp:lastModifiedBy>Алуа Таженова</cp:lastModifiedBy>
  <cp:lastPrinted>2013-06-27T11:49:00Z</cp:lastPrinted>
  <dcterms:created xsi:type="dcterms:W3CDTF">2013-06-27T11:42:04Z</dcterms:created>
  <dcterms:modified xsi:type="dcterms:W3CDTF">2019-05-20T11:38:13Z</dcterms:modified>
  <cp:category/>
  <cp:version/>
  <cp:contentType/>
  <cp:contentStatus/>
</cp:coreProperties>
</file>